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9630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Готовина!$A$1:$I$58</definedName>
    <definedName name="_xlnm.Print_Area" localSheetId="4">'Динамика запослених'!$B$1:$L$29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G9" i="22"/>
  <c r="G8"/>
  <c r="E9" i="31" l="1"/>
  <c r="E18"/>
  <c r="G49" i="14"/>
  <c r="F60" i="28"/>
  <c r="F23"/>
  <c r="F30" i="20"/>
  <c r="G30"/>
  <c r="H30"/>
  <c r="I30"/>
  <c r="E30"/>
  <c r="D18" i="31" l="1"/>
  <c r="D9" l="1"/>
  <c r="G40" i="14"/>
  <c r="C18" i="31"/>
  <c r="C9" l="1"/>
  <c r="G31" i="14" l="1"/>
  <c r="G21"/>
  <c r="C56" i="21"/>
  <c r="C51"/>
  <c r="E9" i="22" l="1"/>
  <c r="D9"/>
  <c r="F14" i="28" l="1"/>
  <c r="G14"/>
  <c r="D23"/>
  <c r="D14"/>
  <c r="E14" l="1"/>
  <c r="E23" s="1"/>
  <c r="I12" i="27"/>
  <c r="E41" l="1"/>
  <c r="E9"/>
  <c r="F114"/>
  <c r="G114"/>
  <c r="H114"/>
  <c r="G59" i="28"/>
  <c r="E57"/>
  <c r="F57"/>
  <c r="G57"/>
  <c r="E56"/>
  <c r="F56"/>
  <c r="G56"/>
  <c r="D57"/>
  <c r="D56"/>
  <c r="E47"/>
  <c r="F47"/>
  <c r="G47"/>
  <c r="D47"/>
  <c r="E39"/>
  <c r="F39"/>
  <c r="G39"/>
  <c r="D39"/>
  <c r="E26"/>
  <c r="F26"/>
  <c r="G26"/>
  <c r="D26"/>
  <c r="F59"/>
  <c r="D59"/>
  <c r="E9"/>
  <c r="E58" s="1"/>
  <c r="F9"/>
  <c r="G9"/>
  <c r="D9"/>
  <c r="D58" s="1"/>
  <c r="F132" i="27"/>
  <c r="G132"/>
  <c r="H132"/>
  <c r="E132"/>
  <c r="F124"/>
  <c r="F111" s="1"/>
  <c r="G124"/>
  <c r="H124"/>
  <c r="E124"/>
  <c r="E114"/>
  <c r="F99"/>
  <c r="G99"/>
  <c r="H99"/>
  <c r="E99"/>
  <c r="F94"/>
  <c r="F92" s="1"/>
  <c r="G94"/>
  <c r="G92" s="1"/>
  <c r="H94"/>
  <c r="E94"/>
  <c r="F89"/>
  <c r="G89"/>
  <c r="H89"/>
  <c r="E89"/>
  <c r="F85"/>
  <c r="G85"/>
  <c r="H85"/>
  <c r="E85"/>
  <c r="F62"/>
  <c r="G62"/>
  <c r="H62"/>
  <c r="E62"/>
  <c r="F57"/>
  <c r="G57"/>
  <c r="H57"/>
  <c r="E57"/>
  <c r="F50"/>
  <c r="G50"/>
  <c r="H50"/>
  <c r="E50"/>
  <c r="F43"/>
  <c r="G43"/>
  <c r="H43"/>
  <c r="E43"/>
  <c r="F28"/>
  <c r="G28"/>
  <c r="H28"/>
  <c r="E28"/>
  <c r="F11"/>
  <c r="G11"/>
  <c r="H11"/>
  <c r="I11" s="1"/>
  <c r="E11"/>
  <c r="F18"/>
  <c r="F9" s="1"/>
  <c r="G18"/>
  <c r="G9" s="1"/>
  <c r="H18"/>
  <c r="E18"/>
  <c r="F42" i="29"/>
  <c r="G42"/>
  <c r="H42"/>
  <c r="E42"/>
  <c r="E48" s="1"/>
  <c r="F36"/>
  <c r="G36"/>
  <c r="H36"/>
  <c r="H48" s="1"/>
  <c r="E36"/>
  <c r="F25"/>
  <c r="F22" s="1"/>
  <c r="G25"/>
  <c r="G22" s="1"/>
  <c r="G56" s="1"/>
  <c r="H25"/>
  <c r="H22" s="1"/>
  <c r="H56" s="1"/>
  <c r="E25"/>
  <c r="E22" s="1"/>
  <c r="F14"/>
  <c r="F9" s="1"/>
  <c r="G14"/>
  <c r="H14"/>
  <c r="E14"/>
  <c r="F11"/>
  <c r="G11"/>
  <c r="H11"/>
  <c r="E11"/>
  <c r="G48" l="1"/>
  <c r="I36"/>
  <c r="F58" i="28"/>
  <c r="H111" i="27"/>
  <c r="H41"/>
  <c r="H9"/>
  <c r="G58" i="28"/>
  <c r="G61" s="1"/>
  <c r="G65" s="1"/>
  <c r="G24"/>
  <c r="D60"/>
  <c r="G111" i="27"/>
  <c r="F56" i="29"/>
  <c r="F48"/>
  <c r="F54"/>
  <c r="F35"/>
  <c r="E111" i="27"/>
  <c r="G41"/>
  <c r="G74" s="1"/>
  <c r="F41"/>
  <c r="F74" s="1"/>
  <c r="E56" i="29"/>
  <c r="E74" i="27"/>
  <c r="F77"/>
  <c r="F141" s="1"/>
  <c r="H92"/>
  <c r="E92"/>
  <c r="G77"/>
  <c r="H77"/>
  <c r="E77"/>
  <c r="G9" i="29"/>
  <c r="H9"/>
  <c r="E9"/>
  <c r="I12"/>
  <c r="I11"/>
  <c r="H141" i="27" l="1"/>
  <c r="H74"/>
  <c r="H54" i="29"/>
  <c r="I34"/>
  <c r="H35"/>
  <c r="F65" i="28"/>
  <c r="D65"/>
  <c r="G141" i="27"/>
  <c r="G35" i="29"/>
  <c r="G54"/>
  <c r="F58"/>
  <c r="E141" i="27"/>
  <c r="E35" i="29"/>
  <c r="E54"/>
  <c r="H37" i="22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0" i="29"/>
  <c r="I9"/>
  <c r="I81"/>
  <c r="I80"/>
  <c r="I79"/>
  <c r="I78"/>
  <c r="I77"/>
  <c r="I76"/>
  <c r="I75"/>
  <c r="I74"/>
  <c r="I72"/>
  <c r="I70"/>
  <c r="I69"/>
  <c r="I68"/>
  <c r="I67"/>
  <c r="I66"/>
  <c r="I65"/>
  <c r="I63"/>
  <c r="I61"/>
  <c r="I60"/>
  <c r="I57"/>
  <c r="I56"/>
  <c r="I55"/>
  <c r="I53"/>
  <c r="I52"/>
  <c r="I51"/>
  <c r="I50"/>
  <c r="I49"/>
  <c r="I48"/>
  <c r="I47"/>
  <c r="I46"/>
  <c r="I45"/>
  <c r="I44"/>
  <c r="I43"/>
  <c r="I42"/>
  <c r="I41"/>
  <c r="I40"/>
  <c r="I39"/>
  <c r="I38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6" i="10"/>
  <c r="I15"/>
  <c r="I14"/>
  <c r="I13"/>
  <c r="I12"/>
  <c r="I11"/>
  <c r="I10"/>
  <c r="I35" i="29" l="1"/>
  <c r="H59"/>
  <c r="G59"/>
  <c r="I54"/>
  <c r="F62"/>
  <c r="E59"/>
  <c r="H65" i="28"/>
  <c r="H66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5"/>
  <c r="H34"/>
  <c r="H33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143" i="27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0"/>
  <c r="I9"/>
  <c r="I8"/>
  <c r="H36" i="28"/>
  <c r="G32"/>
  <c r="H32" s="1"/>
  <c r="F32"/>
  <c r="E32"/>
  <c r="D32"/>
  <c r="H64" i="29" l="1"/>
  <c r="G64"/>
  <c r="I59"/>
  <c r="I58"/>
  <c r="F71"/>
  <c r="E64"/>
  <c r="E73" s="1"/>
  <c r="I71" l="1"/>
  <c r="H73"/>
  <c r="G73"/>
  <c r="I64"/>
  <c r="I62"/>
  <c r="E59" i="28"/>
  <c r="I73" i="29" l="1"/>
  <c r="E60" i="28"/>
  <c r="E65" s="1"/>
</calcChain>
</file>

<file path=xl/sharedStrings.xml><?xml version="1.0" encoding="utf-8"?>
<sst xmlns="http://schemas.openxmlformats.org/spreadsheetml/2006/main" count="1042" uniqueCount="798">
  <si>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</si>
  <si>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</si>
  <si>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</si>
  <si>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</si>
  <si>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</si>
  <si>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</si>
  <si>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</si>
  <si>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</si>
  <si>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</si>
  <si>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</si>
  <si>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</si>
  <si>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</si>
  <si>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</si>
  <si>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</si>
  <si>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</si>
  <si>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</si>
  <si>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</si>
  <si>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</si>
  <si>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</si>
  <si>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</si>
  <si>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</si>
  <si>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</si>
  <si>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</si>
  <si>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</si>
  <si>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</si>
  <si>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</si>
  <si>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</si>
  <si>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</si>
  <si>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</si>
  <si>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</si>
  <si>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</si>
  <si>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</si>
  <si>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</si>
  <si>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</si>
  <si>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</si>
  <si>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</si>
  <si>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</si>
  <si>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</si>
  <si>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</si>
  <si>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</si>
  <si>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</si>
  <si>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</si>
  <si>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</si>
  <si>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</si>
  <si>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</si>
  <si>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</si>
  <si>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</si>
  <si>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</si>
  <si>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</si>
  <si>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</si>
  <si>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</si>
  <si>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</si>
  <si>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</si>
  <si>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</si>
  <si>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</si>
  <si>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</si>
  <si>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</si>
  <si>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</si>
  <si>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</si>
  <si>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</si>
  <si>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</si>
  <si>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</si>
  <si>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</si>
  <si>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</si>
  <si>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</si>
  <si>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</si>
  <si>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</si>
  <si>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</si>
  <si>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</si>
  <si>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</si>
  <si>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</si>
  <si>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</si>
  <si>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</si>
  <si>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</si>
  <si>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</si>
  <si>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</si>
  <si>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</si>
  <si>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</si>
  <si>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</si>
  <si>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</si>
  <si>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</si>
  <si>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</si>
  <si>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</si>
  <si>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</si>
  <si>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</si>
  <si>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</si>
  <si>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</si>
  <si>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</si>
  <si>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</si>
  <si>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</si>
  <si>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</si>
  <si>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</si>
  <si>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</si>
  <si>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</si>
  <si>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</si>
  <si>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</si>
  <si>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</si>
  <si>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</si>
  <si>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</si>
  <si>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</si>
  <si>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</si>
  <si>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</si>
  <si>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</si>
  <si>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</si>
  <si>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</si>
  <si>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</si>
  <si>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</si>
  <si>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</si>
  <si>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</si>
  <si>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</si>
  <si>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</si>
  <si>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</si>
  <si>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</si>
  <si>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</si>
  <si>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</si>
  <si>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</si>
  <si>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</si>
  <si>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</si>
  <si>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</si>
  <si>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</si>
  <si>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</si>
  <si>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</si>
  <si>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</si>
  <si>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</si>
  <si>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</si>
  <si>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</si>
  <si>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</si>
  <si>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</si>
  <si>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</si>
  <si>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</si>
  <si>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</si>
  <si>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</si>
  <si>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</si>
  <si>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</si>
  <si>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</si>
  <si>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</si>
  <si>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</si>
  <si>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</si>
  <si>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</si>
  <si>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</si>
  <si>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</si>
  <si>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</si>
  <si>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</si>
  <si>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</si>
  <si>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</si>
  <si>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</si>
  <si>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</si>
  <si>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</si>
  <si>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</si>
  <si>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</si>
  <si>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</si>
  <si>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</si>
  <si>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</si>
  <si>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</si>
  <si>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</si>
  <si>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</si>
  <si>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</si>
  <si>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</si>
  <si>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</si>
  <si>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</si>
  <si>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</si>
  <si>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</si>
  <si>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</si>
  <si>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</si>
  <si>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</si>
  <si>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</si>
  <si>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</si>
  <si>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</si>
  <si>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</si>
  <si>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</si>
  <si>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</si>
  <si>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</si>
  <si>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</si>
  <si>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</si>
  <si>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</si>
  <si>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</si>
  <si>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</si>
  <si>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</si>
  <si>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</si>
  <si>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</si>
  <si>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</si>
  <si>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</si>
  <si>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</si>
  <si>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</si>
  <si>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</si>
  <si>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</si>
  <si>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</si>
  <si>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</si>
  <si>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</si>
  <si>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</si>
  <si>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</si>
  <si>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</si>
  <si>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</si>
  <si>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</si>
  <si>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</si>
  <si>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</si>
  <si>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</si>
  <si>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</si>
  <si>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</si>
  <si>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</si>
  <si>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</si>
  <si>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</si>
  <si>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</si>
  <si>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</si>
  <si>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</si>
  <si>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</si>
  <si>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</si>
  <si>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</si>
  <si>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</si>
  <si>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</si>
  <si>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</si>
  <si>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</si>
  <si>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</si>
  <si>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</si>
  <si>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</si>
  <si>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</si>
  <si>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</si>
  <si>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</si>
  <si>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</si>
  <si>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</si>
  <si>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</si>
  <si>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</si>
  <si>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</si>
  <si>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</si>
  <si>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</si>
  <si>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</si>
  <si>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</si>
  <si>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</si>
  <si>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</si>
  <si>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Н (текућа)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</si>
  <si>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</si>
  <si>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</si>
  <si>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</si>
  <si>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</si>
  <si>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</si>
  <si>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</si>
  <si>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</si>
  <si>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</si>
  <si>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</si>
  <si>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</si>
  <si>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</si>
  <si>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</si>
  <si>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</si>
  <si>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</si>
  <si>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</si>
  <si>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</si>
  <si>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</si>
  <si>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</si>
  <si>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</si>
  <si>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</si>
  <si>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</si>
  <si>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</si>
  <si>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</si>
  <si>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</si>
  <si>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</si>
  <si>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</si>
  <si>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</si>
  <si>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</si>
  <si>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</si>
  <si>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</si>
  <si>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</si>
  <si>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</si>
  <si>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</si>
  <si>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</si>
  <si>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</si>
  <si>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</si>
  <si>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</si>
  <si>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</si>
  <si>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</si>
  <si>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</si>
  <si>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</si>
  <si>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</si>
  <si>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</si>
  <si>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</si>
  <si>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</si>
  <si>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</si>
  <si>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</si>
  <si>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</si>
  <si>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</si>
  <si>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</si>
  <si>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</si>
  <si>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</si>
  <si>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</si>
  <si>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</si>
  <si>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</si>
  <si>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</si>
  <si>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</si>
  <si>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</si>
  <si>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</si>
  <si>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</si>
  <si>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</si>
  <si>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</si>
  <si>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</si>
  <si>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</si>
  <si>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</si>
  <si>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</si>
  <si>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</si>
  <si>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</si>
  <si>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</si>
  <si>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</si>
  <si>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</si>
  <si>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</si>
  <si>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</si>
  <si>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</si>
  <si>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</si>
  <si>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</si>
  <si>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</si>
  <si>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</si>
  <si>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</si>
  <si>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</si>
  <si>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</si>
  <si>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</si>
  <si>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</si>
  <si>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</si>
  <si>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</si>
  <si>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</si>
  <si>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</si>
  <si>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</si>
  <si>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</si>
  <si>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</si>
  <si>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</si>
  <si>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</si>
  <si>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</si>
  <si>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</si>
  <si>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</si>
  <si>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</si>
  <si>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</si>
  <si>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</si>
  <si>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</si>
  <si>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</si>
  <si>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</si>
  <si>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</si>
  <si>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</si>
  <si>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</si>
  <si>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</si>
  <si>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</si>
  <si>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</si>
  <si>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</si>
  <si>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</si>
  <si>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</si>
  <si>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</si>
  <si>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</si>
  <si>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</si>
  <si>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</si>
  <si>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</si>
  <si>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</si>
  <si>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</si>
  <si>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</si>
  <si>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</si>
  <si>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</si>
  <si>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</si>
  <si>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</si>
  <si>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</si>
  <si>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</si>
  <si>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</si>
  <si>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</si>
  <si>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</si>
  <si>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</si>
  <si>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</si>
  <si>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</si>
  <si>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</si>
  <si>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</si>
  <si>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</si>
  <si>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</si>
  <si>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</si>
  <si>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</si>
  <si>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</si>
  <si>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</si>
  <si>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</si>
  <si>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</si>
  <si>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</si>
  <si>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</si>
  <si>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</si>
  <si>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</si>
  <si>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</si>
  <si>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</si>
  <si>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</si>
  <si>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</si>
  <si>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</si>
  <si>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</si>
  <si>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</si>
  <si>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</si>
  <si>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</si>
  <si>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</si>
  <si>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</si>
  <si>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</si>
  <si>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</si>
  <si>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</si>
  <si>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</si>
  <si>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</si>
  <si>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</si>
  <si>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</si>
  <si>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</si>
  <si>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</si>
  <si>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</si>
  <si>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</si>
  <si>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</si>
  <si>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</si>
  <si>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</si>
  <si>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</si>
  <si>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</si>
  <si>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</si>
  <si>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</si>
  <si>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</si>
  <si>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</si>
  <si>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</si>
  <si>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</si>
  <si>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</si>
  <si>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</si>
  <si>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</si>
  <si>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</si>
  <si>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</si>
  <si>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</si>
  <si>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</si>
  <si>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</si>
  <si>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</si>
  <si>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</si>
  <si>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</si>
  <si>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</si>
  <si>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</si>
  <si>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</si>
  <si>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</si>
  <si>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</si>
  <si>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</si>
  <si>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</si>
  <si>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</si>
  <si>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</si>
  <si>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</si>
  <si>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</si>
  <si>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</si>
  <si>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</si>
  <si>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</si>
  <si>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</si>
  <si>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</si>
  <si>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</si>
  <si>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</si>
  <si>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</si>
  <si>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</si>
  <si>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</si>
  <si>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</si>
  <si>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</si>
  <si>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</si>
  <si>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</si>
  <si>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</si>
  <si>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</si>
  <si>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</si>
  <si>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</si>
  <si>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</si>
  <si>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</si>
  <si>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</si>
  <si>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</si>
  <si>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</si>
  <si>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</si>
  <si>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</si>
  <si>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</si>
  <si>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</si>
  <si>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</si>
  <si>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</si>
  <si>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</si>
  <si>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</si>
  <si>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</si>
  <si>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</si>
  <si>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</si>
  <si>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</si>
  <si>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</si>
  <si>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</si>
  <si>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</si>
  <si>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</si>
  <si>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</si>
  <si>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</si>
  <si>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</si>
  <si>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</si>
  <si>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</si>
  <si>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</si>
  <si>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</si>
  <si>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</si>
  <si>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</si>
  <si>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</si>
  <si>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</si>
  <si>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</si>
  <si>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</si>
  <si>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</si>
  <si>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</si>
  <si>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</si>
  <si>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</si>
  <si>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</si>
  <si>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</si>
  <si>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</si>
  <si>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</si>
  <si>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</si>
  <si>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</si>
  <si>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</si>
  <si>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</si>
  <si>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</si>
  <si>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</si>
  <si>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</si>
  <si>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</si>
  <si>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</si>
  <si>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</si>
  <si>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</si>
  <si>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</si>
  <si>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</si>
  <si>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</si>
  <si>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</si>
  <si>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</si>
  <si>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</si>
  <si>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</si>
  <si>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</si>
  <si>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</si>
  <si>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</si>
  <si>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</si>
  <si>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</si>
  <si>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</si>
  <si>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</si>
  <si>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</si>
  <si>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</si>
  <si>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</si>
  <si>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</si>
  <si>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</si>
  <si>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</si>
  <si>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</si>
  <si>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</si>
  <si>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</si>
  <si>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</si>
  <si>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</si>
  <si>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</si>
  <si>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</si>
  <si>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</si>
  <si>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</si>
  <si>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</si>
  <si>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</si>
  <si>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</si>
  <si>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</si>
  <si>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</si>
  <si>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</si>
  <si>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</si>
  <si>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</si>
  <si>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</si>
  <si>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</si>
  <si>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</si>
  <si>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</si>
  <si>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</si>
  <si>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</si>
  <si>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</si>
  <si>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</si>
  <si>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</si>
  <si>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</si>
  <si>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</si>
  <si>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</si>
  <si>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</si>
  <si>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</si>
  <si>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</si>
  <si>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</si>
  <si>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</si>
  <si>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</si>
  <si>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</si>
  <si>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</si>
  <si>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</si>
  <si>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</si>
  <si>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</si>
  <si>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</si>
  <si>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</si>
  <si>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</si>
  <si>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</si>
  <si>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</si>
  <si>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</si>
  <si>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</si>
  <si>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</si>
  <si>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</si>
  <si>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</si>
  <si>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</si>
  <si>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</si>
  <si>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</si>
  <si>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</si>
  <si>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</si>
  <si>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</si>
  <si>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</si>
  <si>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</si>
  <si>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</si>
  <si>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</si>
  <si>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</si>
  <si>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</si>
  <si>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</si>
  <si>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</si>
  <si>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</si>
  <si>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</si>
  <si>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</si>
  <si>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</si>
  <si>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</si>
  <si>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</si>
  <si>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</si>
  <si>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</si>
  <si>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</si>
  <si>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</si>
  <si>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</si>
  <si>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</si>
  <si>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</si>
  <si>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</si>
  <si>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</si>
  <si>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</si>
  <si>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</si>
  <si>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</si>
  <si>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</si>
  <si>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</si>
  <si>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</si>
  <si>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</si>
  <si>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</si>
  <si>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</si>
  <si>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</si>
  <si>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</si>
  <si>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</si>
  <si>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</si>
  <si>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</si>
  <si>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</si>
  <si>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</si>
  <si>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</si>
  <si>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</si>
  <si>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</si>
  <si>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</si>
  <si>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</si>
  <si>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</si>
  <si>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</si>
  <si>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</si>
  <si>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</si>
  <si>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</si>
  <si>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</si>
  <si>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</si>
  <si>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</si>
  <si>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</si>
  <si>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</si>
  <si>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</si>
  <si>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</si>
  <si>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</si>
  <si>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</si>
  <si>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</si>
  <si>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</si>
  <si>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</si>
  <si>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</si>
  <si>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</si>
  <si>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</si>
  <si>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</si>
  <si>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</si>
  <si>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</si>
  <si>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</si>
  <si>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</si>
  <si>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</si>
  <si>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</si>
  <si>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</si>
  <si>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</si>
  <si>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</si>
  <si>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</si>
  <si>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</si>
  <si>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</si>
  <si>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</si>
  <si>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</si>
  <si>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</si>
  <si>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</si>
  <si>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</si>
  <si>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</si>
  <si>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</si>
  <si>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</si>
  <si>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</si>
  <si>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</si>
  <si>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</si>
  <si>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</si>
  <si>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</si>
  <si>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</si>
  <si>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</si>
  <si>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</si>
  <si>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</si>
  <si>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</si>
  <si>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</si>
  <si>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</si>
  <si>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</si>
  <si>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</si>
  <si>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</si>
  <si>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</si>
  <si>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</si>
  <si>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</si>
  <si>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</si>
  <si>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</si>
  <si>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</si>
  <si>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</si>
  <si>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</si>
  <si>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</si>
  <si>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</si>
  <si>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</si>
  <si>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</si>
  <si>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</si>
  <si>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</si>
  <si>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Структура финансирања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</si>
  <si>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</si>
  <si>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</si>
  <si>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</si>
  <si>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</si>
  <si>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</si>
  <si>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</si>
  <si>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</si>
  <si>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</si>
  <si>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</si>
  <si>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</si>
  <si>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</si>
  <si>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</si>
  <si>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</si>
  <si>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</si>
  <si>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</si>
  <si>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</si>
  <si>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</si>
  <si>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</si>
  <si>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</si>
  <si>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**Укупна вредност спора обухвата главни тужбени захтев и споредне тужбене захтеве</t>
  </si>
  <si>
    <t>* Непходно је навести и описати спорове од значаја за предузеће (највећи, најкритичнији, спорови који могу утицати на пословање и резултате предузећа), основ спора, навести њихов статус (активни, решени спорови…) као и друге информације од значаја.</t>
  </si>
  <si>
    <t>Број спорова где је јавно предузеће тужена страна</t>
  </si>
  <si>
    <t>Број спорова где је јавно предузеће страна која тужи</t>
  </si>
  <si>
    <t>Стање на дан 
31.12.2024.
Претходна година</t>
  </si>
  <si>
    <t>Планирано стање 
на дан 31.12.2025. Текућа година</t>
  </si>
  <si>
    <t>(1045 - 1046 + 1047 - 1048) ≥ 0</t>
  </si>
  <si>
    <t>Реализација
01.01-31.12.2024.
Претходна година</t>
  </si>
  <si>
    <t>План за                         01.01.- 31.12.205. Текућа година</t>
  </si>
  <si>
    <t>Реализација 
01.01-31.12.2024.      Претходна година</t>
  </si>
  <si>
    <t>План за
01.01-31.12.2025.             Текућа година</t>
  </si>
  <si>
    <t>План за 2025.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</si>
  <si>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План за
01.01-31.12.2024.             Претходна  година</t>
  </si>
  <si>
    <t>31.12.2024. (претходна година)</t>
  </si>
  <si>
    <t>31.03.2025.</t>
  </si>
  <si>
    <t>30.06.2025.</t>
  </si>
  <si>
    <t>30.09.2025.</t>
  </si>
  <si>
    <t>31.12.2025.</t>
  </si>
  <si>
    <t>Реализовано закључно са 31.12.2024*</t>
  </si>
  <si>
    <t>План 2025 година</t>
  </si>
  <si>
    <t>на дан 31.03.2025</t>
  </si>
  <si>
    <t>на дан 30.06.2025</t>
  </si>
  <si>
    <t>на дан 30.09.2025</t>
  </si>
  <si>
    <t>на дан 31.12.2025</t>
  </si>
  <si>
    <t>ПОТРАЖИВАЊА за 2025. годину</t>
  </si>
  <si>
    <t>ОБАВЕЗЕ за 2025 годину</t>
  </si>
  <si>
    <t>Укупан број спорова у 2025</t>
  </si>
  <si>
    <t>Г. СВЕГА ПРИЛИВ ГОТОВИНЕ (3001 + 3017 + 3029)</t>
  </si>
  <si>
    <t>Д. СВЕГА ОДЛИВ ГОТОВИНЕ (3006 + 3023 + 3037)</t>
  </si>
  <si>
    <t>Ђ. НЕТО ПРИЛИВ ГОТОВИНЕ (3048 - 3049) ≥ 0</t>
  </si>
  <si>
    <t>30.06.2022.</t>
  </si>
  <si>
    <t>353-4/2022</t>
  </si>
  <si>
    <t>07.10.2022.</t>
  </si>
  <si>
    <t>I-020-64/2022</t>
  </si>
  <si>
    <t>Нераспоређена добит</t>
  </si>
  <si>
    <t>09.06.2021.</t>
  </si>
  <si>
    <t>353-7/2021</t>
  </si>
  <si>
    <t>24.06.2021.</t>
  </si>
  <si>
    <t>I-020-54</t>
  </si>
  <si>
    <t>28.11.2022.</t>
  </si>
  <si>
    <t>5% добити из претходне године</t>
  </si>
  <si>
    <t>18.11.2021.</t>
  </si>
  <si>
    <t>Текући рачун</t>
  </si>
  <si>
    <t>Комерцијална банка</t>
  </si>
  <si>
    <t>ОТП банка</t>
  </si>
  <si>
    <t>Банка Интеса</t>
  </si>
  <si>
    <t>Српска банка</t>
  </si>
  <si>
    <t>Поштанска штедионица</t>
  </si>
  <si>
    <t>Благајна</t>
  </si>
  <si>
    <t>Благајна динара</t>
  </si>
  <si>
    <t>Благајна платних картица</t>
  </si>
  <si>
    <t>ОТП банка-наменски рачун за боловање</t>
  </si>
  <si>
    <t>Благајна чекова</t>
  </si>
  <si>
    <t>Проценат реализације (реализација /                   план 30.06.2025.*)</t>
  </si>
  <si>
    <t>Oдлазак у пензију</t>
  </si>
  <si>
    <t>Неплаћено одсуство</t>
  </si>
  <si>
    <t>Прелазак са одређеног на неодређено</t>
  </si>
  <si>
    <t>Истек уговора</t>
  </si>
  <si>
    <t>Повећан обим посла</t>
  </si>
  <si>
    <t>01.01-30.09.2025. године*</t>
  </si>
  <si>
    <t>Проценат реализације (реализација / план 30.09.2025.*)</t>
  </si>
  <si>
    <t xml:space="preserve"> </t>
  </si>
  <si>
    <t>за период од 01.01. до 30.09.2025. године*</t>
  </si>
  <si>
    <t>БИЛАНС СТАЊА  на дан 30.09.2025. године*</t>
  </si>
  <si>
    <t>30.09.2025. године*</t>
  </si>
  <si>
    <t>у периоду од 01.01. до 30.09.2025. године*</t>
  </si>
  <si>
    <t>Стање на дан 30.06.2025. године*</t>
  </si>
  <si>
    <t>Стање на дан 30.09.2025. године**</t>
  </si>
  <si>
    <t>Распон планираних и исплаћених зарада у периоду 01.01. до 30.09.2025.*</t>
  </si>
  <si>
    <t>Национална служба за запошљавање-јавни радови</t>
  </si>
  <si>
    <t>РС</t>
  </si>
  <si>
    <t>Реализација за период 01.01 - 30.09.2025. године*</t>
  </si>
  <si>
    <t>01.01  - 30.09.2025. године*</t>
  </si>
  <si>
    <t>Повратак са плаћеног одсуства</t>
  </si>
  <si>
    <t>ЈКП НК-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</si>
  <si>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Александар Јовић и др. - ЈКП НК, посл. бр. П.290/2025, ОС Кикинда - СЈ Н. Кнежевац, ради накнаде штете, у току је првостепени поступак</t>
  </si>
  <si>
    <t>ЈКП НК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</si>
  <si>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>ЈКП НК-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</si>
  <si>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>Ружица Божанин - ЈКП НК и др., посл. бр. П.335/23, ОС Кикинда - СЈ Н. Кнежевац, спор ради накнаде штете и чинидбе, првостепеном пресудом је делимично усвојен тужбени захтев и изјављена је жалба против првостепене, те се чека другостепена пресуда</t>
  </si>
  <si>
    <t>Бошко Станимиров - ЈКП НК,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</si>
  <si>
    <t>Саша Лазић. - ЈКП НК, посл. бр. П.289/2025, ОС Кикинда - СЈ Н. Кнежевац, ради накнаде штете, у току је првостепени поступак</t>
  </si>
  <si>
    <t>ЈКП НК- Васа Рајић, посл. бр. П.249/20, ОС Кикинда - СЈ Н. Кнежевац, ради исплате, у току је првостепени поступак</t>
  </si>
  <si>
    <t>ЈКП НК- Богдан Петровић, посл. бр. П.279/20, ОС Кикинда - СЈ Н. Кнежевац, ради исплате, у току је првостепени поступак</t>
  </si>
  <si>
    <t>ЈКП НК- Живица Аксентијевић, посл. бр. П.295/20, ОС Кикинда - СЈ Н. Кнежевац, ради исплате, у току је првостепени поступак</t>
  </si>
  <si>
    <t>ЈКП НК- Данијела Каначки, посл. бр. П.296/20, ОС Кикинда - СЈ Н. Кнежевац, ради исплате, у току је првостепени поступак</t>
  </si>
  <si>
    <t>Проценат реализације (реализација /                   план 30.09.2025.*)</t>
  </si>
  <si>
    <t>Стање кредитне задужености 
на 30.09. 2025 године* у оригиналној валути</t>
  </si>
  <si>
    <t>Стање кредитне задужености 
на 30.09.2025. године* у динарима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</si>
</sst>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,##0.00_ ;\-#,##0.00\ "/>
  </numFmts>
  <fonts count="44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8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3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3" xfId="0" applyFont="1" applyBorder="1"/>
    <xf numFmtId="0" fontId="7" fillId="0" borderId="63" xfId="0" applyFont="1" applyBorder="1" applyAlignment="1">
      <alignment horizontal="right"/>
    </xf>
    <xf numFmtId="0" fontId="27" fillId="0" borderId="65" xfId="0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center" vertical="center"/>
    </xf>
    <xf numFmtId="3" fontId="7" fillId="0" borderId="65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5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3" fontId="7" fillId="0" borderId="66" xfId="0" applyNumberFormat="1" applyFont="1" applyBorder="1" applyAlignment="1">
      <alignment horizontal="center" vertical="center"/>
    </xf>
    <xf numFmtId="0" fontId="7" fillId="0" borderId="63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4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4" xfId="0" applyNumberFormat="1" applyFont="1" applyBorder="1" applyAlignment="1">
      <alignment horizontal="center" vertical="center"/>
    </xf>
    <xf numFmtId="0" fontId="11" fillId="6" borderId="74" xfId="0" applyFont="1" applyFill="1" applyBorder="1" applyAlignment="1">
      <alignment horizontal="center" vertical="center" wrapText="1"/>
    </xf>
    <xf numFmtId="49" fontId="11" fillId="0" borderId="76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4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7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7" xfId="0" applyFont="1" applyBorder="1"/>
    <xf numFmtId="0" fontId="7" fillId="0" borderId="78" xfId="0" applyFont="1" applyBorder="1"/>
    <xf numFmtId="0" fontId="7" fillId="0" borderId="81" xfId="0" applyFont="1" applyBorder="1"/>
    <xf numFmtId="0" fontId="7" fillId="0" borderId="84" xfId="0" applyFont="1" applyBorder="1"/>
    <xf numFmtId="0" fontId="7" fillId="0" borderId="51" xfId="0" applyFont="1" applyBorder="1"/>
    <xf numFmtId="0" fontId="7" fillId="0" borderId="71" xfId="0" applyFont="1" applyBorder="1"/>
    <xf numFmtId="0" fontId="20" fillId="0" borderId="0" xfId="0" applyFont="1" applyBorder="1"/>
    <xf numFmtId="0" fontId="6" fillId="0" borderId="63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7" fillId="0" borderId="55" xfId="0" applyFont="1" applyBorder="1" applyAlignment="1">
      <alignment horizontal="right" vertical="center"/>
    </xf>
    <xf numFmtId="0" fontId="7" fillId="0" borderId="73" xfId="0" applyFont="1" applyBorder="1" applyAlignment="1">
      <alignment horizontal="right" vertical="center"/>
    </xf>
    <xf numFmtId="0" fontId="6" fillId="5" borderId="35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8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9" fontId="16" fillId="4" borderId="70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8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7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0" xfId="0" applyNumberFormat="1" applyFont="1" applyFill="1" applyBorder="1" applyAlignment="1">
      <alignment horizontal="center" vertical="center"/>
    </xf>
    <xf numFmtId="9" fontId="33" fillId="4" borderId="70" xfId="0" applyNumberFormat="1" applyFont="1" applyFill="1" applyBorder="1" applyAlignment="1">
      <alignment horizontal="center" vertical="center"/>
    </xf>
    <xf numFmtId="0" fontId="15" fillId="5" borderId="86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4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0" fontId="11" fillId="6" borderId="74" xfId="0" applyFont="1" applyFill="1" applyBorder="1" applyAlignment="1">
      <alignment horizontal="left" vertical="center"/>
    </xf>
    <xf numFmtId="0" fontId="11" fillId="0" borderId="76" xfId="0" applyFont="1" applyBorder="1" applyAlignment="1">
      <alignment horizontal="left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6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59" xfId="0" applyFont="1" applyFill="1" applyBorder="1" applyAlignment="1">
      <alignment horizontal="center" vertical="center" wrapText="1"/>
    </xf>
    <xf numFmtId="0" fontId="6" fillId="5" borderId="61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/>
    </xf>
    <xf numFmtId="0" fontId="7" fillId="5" borderId="82" xfId="0" applyFont="1" applyFill="1" applyBorder="1"/>
    <xf numFmtId="0" fontId="7" fillId="5" borderId="61" xfId="0" applyFont="1" applyFill="1" applyBorder="1"/>
    <xf numFmtId="0" fontId="7" fillId="5" borderId="35" xfId="0" applyFont="1" applyFill="1" applyBorder="1"/>
    <xf numFmtId="0" fontId="7" fillId="5" borderId="56" xfId="0" applyFont="1" applyFill="1" applyBorder="1"/>
    <xf numFmtId="0" fontId="7" fillId="5" borderId="83" xfId="0" applyFont="1" applyFill="1" applyBorder="1"/>
    <xf numFmtId="3" fontId="16" fillId="0" borderId="3" xfId="0" applyNumberFormat="1" applyFont="1" applyBorder="1" applyAlignment="1">
      <alignment horizontal="center" vertical="center"/>
    </xf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 wrapText="1"/>
    </xf>
    <xf numFmtId="3" fontId="11" fillId="0" borderId="22" xfId="0" applyNumberFormat="1" applyFont="1" applyBorder="1" applyAlignment="1">
      <alignment horizontal="center" vertical="center" wrapText="1"/>
    </xf>
    <xf numFmtId="3" fontId="11" fillId="0" borderId="64" xfId="0" applyNumberFormat="1" applyFont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69" xfId="0" applyNumberFormat="1" applyFont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3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4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6" borderId="2" xfId="0" applyNumberFormat="1" applyFont="1" applyFill="1" applyBorder="1"/>
    <xf numFmtId="3" fontId="11" fillId="6" borderId="1" xfId="0" applyNumberFormat="1" applyFont="1" applyFill="1" applyBorder="1"/>
    <xf numFmtId="3" fontId="11" fillId="6" borderId="6" xfId="0" applyNumberFormat="1" applyFont="1" applyFill="1" applyBorder="1"/>
    <xf numFmtId="3" fontId="11" fillId="6" borderId="22" xfId="0" applyNumberFormat="1" applyFont="1" applyFill="1" applyBorder="1"/>
    <xf numFmtId="3" fontId="5" fillId="5" borderId="63" xfId="0" applyNumberFormat="1" applyFont="1" applyFill="1" applyBorder="1" applyAlignment="1">
      <alignment horizontal="center" vertical="center"/>
    </xf>
    <xf numFmtId="3" fontId="5" fillId="5" borderId="75" xfId="0" applyNumberFormat="1" applyFont="1" applyFill="1" applyBorder="1" applyAlignment="1">
      <alignment horizontal="center" vertical="center"/>
    </xf>
    <xf numFmtId="3" fontId="5" fillId="5" borderId="58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6" fillId="0" borderId="21" xfId="0" applyFont="1" applyBorder="1"/>
    <xf numFmtId="3" fontId="19" fillId="0" borderId="65" xfId="0" applyNumberFormat="1" applyFont="1" applyBorder="1" applyAlignment="1">
      <alignment horizontal="center" vertical="center"/>
    </xf>
    <xf numFmtId="3" fontId="29" fillId="0" borderId="26" xfId="0" applyNumberFormat="1" applyFont="1" applyBorder="1" applyAlignment="1">
      <alignment horizontal="center" vertical="center"/>
    </xf>
    <xf numFmtId="3" fontId="19" fillId="0" borderId="73" xfId="0" applyNumberFormat="1" applyFont="1" applyBorder="1" applyAlignment="1">
      <alignment horizontal="center" vertical="center"/>
    </xf>
    <xf numFmtId="3" fontId="30" fillId="0" borderId="26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3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8" xfId="0" applyFont="1" applyBorder="1" applyAlignment="1">
      <alignment horizontal="center" vertical="center"/>
    </xf>
    <xf numFmtId="0" fontId="19" fillId="4" borderId="60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8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5" borderId="103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9" xfId="0" applyNumberFormat="1" applyFont="1" applyFill="1" applyBorder="1" applyAlignment="1" applyProtection="1">
      <alignment horizontal="center" vertical="center"/>
    </xf>
    <xf numFmtId="4" fontId="38" fillId="8" borderId="99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99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16" fillId="0" borderId="63" xfId="0" applyFont="1" applyBorder="1"/>
    <xf numFmtId="0" fontId="7" fillId="4" borderId="23" xfId="0" applyFont="1" applyFill="1" applyBorder="1" applyAlignment="1">
      <alignment vertical="center" wrapText="1"/>
    </xf>
    <xf numFmtId="0" fontId="7" fillId="5" borderId="35" xfId="0" applyFont="1" applyFill="1" applyBorder="1" applyAlignment="1">
      <alignment vertical="center" wrapText="1"/>
    </xf>
    <xf numFmtId="0" fontId="38" fillId="9" borderId="110" xfId="0" applyNumberFormat="1" applyFont="1" applyFill="1" applyBorder="1" applyAlignment="1" applyProtection="1"/>
    <xf numFmtId="0" fontId="38" fillId="5" borderId="110" xfId="0" applyNumberFormat="1" applyFont="1" applyFill="1" applyBorder="1" applyAlignment="1" applyProtection="1"/>
    <xf numFmtId="4" fontId="38" fillId="8" borderId="100" xfId="0" applyNumberFormat="1" applyFont="1" applyFill="1" applyBorder="1" applyAlignment="1" applyProtection="1"/>
    <xf numFmtId="0" fontId="19" fillId="0" borderId="0" xfId="0" applyFont="1"/>
    <xf numFmtId="0" fontId="6" fillId="5" borderId="21" xfId="0" applyFont="1" applyFill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115" xfId="0" applyFont="1" applyFill="1" applyBorder="1" applyAlignment="1">
      <alignment horizontal="center" vertical="center" wrapText="1"/>
    </xf>
    <xf numFmtId="0" fontId="19" fillId="0" borderId="72" xfId="0" applyFont="1" applyBorder="1" applyAlignment="1">
      <alignment horizontal="center" vertical="center"/>
    </xf>
    <xf numFmtId="0" fontId="33" fillId="3" borderId="27" xfId="0" applyFont="1" applyFill="1" applyBorder="1" applyAlignment="1">
      <alignment vertical="center" wrapText="1"/>
    </xf>
    <xf numFmtId="0" fontId="33" fillId="3" borderId="10" xfId="0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vertical="center" wrapText="1"/>
    </xf>
    <xf numFmtId="3" fontId="16" fillId="3" borderId="22" xfId="0" applyNumberFormat="1" applyFont="1" applyFill="1" applyBorder="1" applyAlignment="1">
      <alignment horizontal="center" vertical="center"/>
    </xf>
    <xf numFmtId="9" fontId="16" fillId="3" borderId="70" xfId="0" applyNumberFormat="1" applyFont="1" applyFill="1" applyBorder="1" applyAlignment="1">
      <alignment horizontal="center" vertical="center"/>
    </xf>
    <xf numFmtId="0" fontId="1" fillId="0" borderId="23" xfId="0" applyFont="1" applyBorder="1" applyAlignment="1"/>
    <xf numFmtId="0" fontId="41" fillId="5" borderId="22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9" fontId="41" fillId="5" borderId="70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/>
    <xf numFmtId="0" fontId="41" fillId="3" borderId="22" xfId="0" applyFont="1" applyFill="1" applyBorder="1" applyAlignment="1">
      <alignment vertical="center" wrapText="1"/>
    </xf>
    <xf numFmtId="0" fontId="41" fillId="3" borderId="1" xfId="0" applyFont="1" applyFill="1" applyBorder="1" applyAlignment="1">
      <alignment horizontal="center" vertical="center" wrapText="1"/>
    </xf>
    <xf numFmtId="3" fontId="41" fillId="3" borderId="1" xfId="0" applyNumberFormat="1" applyFont="1" applyFill="1" applyBorder="1" applyAlignment="1">
      <alignment horizontal="center" vertical="center" wrapText="1"/>
    </xf>
    <xf numFmtId="3" fontId="41" fillId="3" borderId="6" xfId="0" applyNumberFormat="1" applyFont="1" applyFill="1" applyBorder="1" applyAlignment="1">
      <alignment horizontal="center" vertical="center" wrapText="1"/>
    </xf>
    <xf numFmtId="9" fontId="41" fillId="3" borderId="70" xfId="0" applyNumberFormat="1" applyFont="1" applyFill="1" applyBorder="1" applyAlignment="1">
      <alignment horizontal="center" vertical="center"/>
    </xf>
    <xf numFmtId="0" fontId="1" fillId="3" borderId="0" xfId="0" applyFont="1" applyFill="1" applyAlignment="1"/>
    <xf numFmtId="0" fontId="41" fillId="7" borderId="22" xfId="0" applyFont="1" applyFill="1" applyBorder="1" applyAlignment="1">
      <alignment vertical="center" wrapText="1"/>
    </xf>
    <xf numFmtId="0" fontId="41" fillId="7" borderId="1" xfId="0" applyFont="1" applyFill="1" applyBorder="1" applyAlignment="1">
      <alignment horizontal="center" vertical="center" wrapText="1"/>
    </xf>
    <xf numFmtId="3" fontId="41" fillId="7" borderId="1" xfId="0" applyNumberFormat="1" applyFont="1" applyFill="1" applyBorder="1" applyAlignment="1">
      <alignment horizontal="center" vertical="center" wrapText="1"/>
    </xf>
    <xf numFmtId="9" fontId="41" fillId="4" borderId="70" xfId="0" applyNumberFormat="1" applyFont="1" applyFill="1" applyBorder="1" applyAlignment="1">
      <alignment horizontal="center" vertical="center"/>
    </xf>
    <xf numFmtId="3" fontId="41" fillId="5" borderId="6" xfId="0" applyNumberFormat="1" applyFont="1" applyFill="1" applyBorder="1" applyAlignment="1">
      <alignment horizontal="center" vertical="center" wrapText="1"/>
    </xf>
    <xf numFmtId="0" fontId="41" fillId="5" borderId="88" xfId="0" applyFont="1" applyFill="1" applyBorder="1" applyAlignment="1">
      <alignment vertical="center" wrapText="1"/>
    </xf>
    <xf numFmtId="0" fontId="41" fillId="5" borderId="89" xfId="0" applyFont="1" applyFill="1" applyBorder="1" applyAlignment="1">
      <alignment vertical="center" wrapText="1"/>
    </xf>
    <xf numFmtId="0" fontId="7" fillId="0" borderId="0" xfId="0" applyFont="1" applyFill="1"/>
    <xf numFmtId="0" fontId="7" fillId="0" borderId="0" xfId="0" applyFont="1" applyFill="1" applyAlignment="1"/>
    <xf numFmtId="0" fontId="1" fillId="0" borderId="0" xfId="0" applyFont="1" applyFill="1" applyAlignment="1"/>
    <xf numFmtId="3" fontId="19" fillId="5" borderId="63" xfId="0" applyNumberFormat="1" applyFont="1" applyFill="1" applyBorder="1" applyAlignment="1">
      <alignment horizontal="center" vertical="center"/>
    </xf>
    <xf numFmtId="3" fontId="42" fillId="5" borderId="63" xfId="0" applyNumberFormat="1" applyFont="1" applyFill="1" applyBorder="1" applyAlignment="1">
      <alignment horizontal="center" vertical="center"/>
    </xf>
    <xf numFmtId="0" fontId="42" fillId="5" borderId="63" xfId="0" applyFont="1" applyFill="1" applyBorder="1" applyAlignment="1">
      <alignment horizontal="left" vertical="center"/>
    </xf>
    <xf numFmtId="4" fontId="12" fillId="0" borderId="1" xfId="0" applyNumberFormat="1" applyFont="1" applyBorder="1"/>
    <xf numFmtId="0" fontId="20" fillId="4" borderId="1" xfId="0" applyFont="1" applyFill="1" applyBorder="1"/>
    <xf numFmtId="4" fontId="20" fillId="5" borderId="1" xfId="0" applyNumberFormat="1" applyFont="1" applyFill="1" applyBorder="1"/>
    <xf numFmtId="165" fontId="16" fillId="0" borderId="36" xfId="0" applyNumberFormat="1" applyFont="1" applyBorder="1" applyAlignment="1">
      <alignment horizontal="center" vertical="center"/>
    </xf>
    <xf numFmtId="165" fontId="16" fillId="0" borderId="26" xfId="0" applyNumberFormat="1" applyFont="1" applyBorder="1" applyAlignment="1">
      <alignment horizontal="center" vertical="center"/>
    </xf>
    <xf numFmtId="165" fontId="16" fillId="0" borderId="66" xfId="0" applyNumberFormat="1" applyFont="1" applyBorder="1" applyAlignment="1">
      <alignment horizontal="center" vertical="center"/>
    </xf>
    <xf numFmtId="165" fontId="16" fillId="0" borderId="0" xfId="0" applyNumberFormat="1" applyFont="1"/>
    <xf numFmtId="3" fontId="43" fillId="0" borderId="26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0" fontId="6" fillId="0" borderId="23" xfId="0" applyFont="1" applyBorder="1"/>
    <xf numFmtId="0" fontId="32" fillId="3" borderId="22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22" xfId="0" applyNumberFormat="1" applyFont="1" applyFill="1" applyBorder="1" applyAlignment="1">
      <alignment horizontal="center" vertical="center"/>
    </xf>
    <xf numFmtId="9" fontId="15" fillId="3" borderId="70" xfId="0" applyNumberFormat="1" applyFont="1" applyFill="1" applyBorder="1" applyAlignment="1">
      <alignment horizontal="center" vertical="center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22" xfId="0" applyNumberFormat="1" applyFont="1" applyFill="1" applyBorder="1" applyAlignment="1">
      <alignment horizontal="center" vertical="center"/>
    </xf>
    <xf numFmtId="9" fontId="15" fillId="5" borderId="70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32" fillId="3" borderId="27" xfId="0" applyFont="1" applyFill="1" applyBorder="1" applyAlignment="1">
      <alignment vertical="center" wrapText="1"/>
    </xf>
    <xf numFmtId="0" fontId="32" fillId="3" borderId="10" xfId="0" applyFont="1" applyFill="1" applyBorder="1" applyAlignment="1">
      <alignment vertical="center" wrapText="1"/>
    </xf>
    <xf numFmtId="0" fontId="15" fillId="0" borderId="23" xfId="0" applyFont="1" applyBorder="1"/>
    <xf numFmtId="0" fontId="15" fillId="0" borderId="0" xfId="0" applyFont="1"/>
    <xf numFmtId="49" fontId="32" fillId="6" borderId="2" xfId="0" applyNumberFormat="1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22" xfId="0" applyNumberFormat="1" applyFont="1" applyFill="1" applyBorder="1" applyAlignment="1">
      <alignment horizontal="center" vertical="center"/>
    </xf>
    <xf numFmtId="9" fontId="15" fillId="6" borderId="70" xfId="0" applyNumberFormat="1" applyFont="1" applyFill="1" applyBorder="1" applyAlignment="1">
      <alignment horizontal="center" vertical="center"/>
    </xf>
    <xf numFmtId="49" fontId="32" fillId="3" borderId="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0" fontId="32" fillId="6" borderId="27" xfId="0" applyFont="1" applyFill="1" applyBorder="1" applyAlignment="1">
      <alignment vertical="center" wrapText="1"/>
    </xf>
    <xf numFmtId="0" fontId="15" fillId="0" borderId="51" xfId="0" applyFont="1" applyBorder="1"/>
    <xf numFmtId="0" fontId="15" fillId="0" borderId="0" xfId="0" applyFont="1" applyBorder="1"/>
    <xf numFmtId="0" fontId="32" fillId="6" borderId="10" xfId="0" applyFont="1" applyFill="1" applyBorder="1" applyAlignment="1">
      <alignment vertical="center" wrapText="1"/>
    </xf>
    <xf numFmtId="3" fontId="11" fillId="0" borderId="0" xfId="0" applyNumberFormat="1" applyFont="1" applyBorder="1"/>
    <xf numFmtId="3" fontId="41" fillId="5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5" borderId="1" xfId="0" applyNumberFormat="1" applyFont="1" applyFill="1" applyBorder="1" applyAlignment="1">
      <alignment horizontal="center" vertical="center"/>
    </xf>
    <xf numFmtId="0" fontId="20" fillId="0" borderId="1" xfId="0" applyFont="1" applyBorder="1"/>
    <xf numFmtId="3" fontId="11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0" fontId="1" fillId="0" borderId="23" xfId="0" applyFont="1" applyBorder="1"/>
    <xf numFmtId="0" fontId="41" fillId="5" borderId="22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vertical="center" wrapText="1"/>
    </xf>
    <xf numFmtId="0" fontId="41" fillId="5" borderId="6" xfId="0" applyFont="1" applyFill="1" applyBorder="1" applyAlignment="1">
      <alignment horizontal="center" vertical="center" wrapText="1"/>
    </xf>
    <xf numFmtId="3" fontId="17" fillId="5" borderId="22" xfId="0" applyNumberFormat="1" applyFont="1" applyFill="1" applyBorder="1" applyAlignment="1">
      <alignment horizontal="center" vertical="center"/>
    </xf>
    <xf numFmtId="9" fontId="17" fillId="5" borderId="70" xfId="0" applyNumberFormat="1" applyFont="1" applyFill="1" applyBorder="1" applyAlignment="1">
      <alignment horizontal="center" vertical="center"/>
    </xf>
    <xf numFmtId="3" fontId="16" fillId="0" borderId="6" xfId="0" applyNumberFormat="1" applyFont="1" applyFill="1" applyBorder="1" applyAlignment="1">
      <alignment horizontal="center" vertical="center"/>
    </xf>
    <xf numFmtId="49" fontId="33" fillId="7" borderId="6" xfId="0" applyNumberFormat="1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11" fillId="0" borderId="1" xfId="0" applyFont="1" applyBorder="1"/>
    <xf numFmtId="3" fontId="41" fillId="5" borderId="1" xfId="0" applyNumberFormat="1" applyFont="1" applyFill="1" applyBorder="1" applyAlignment="1">
      <alignment horizontal="center" vertical="center" wrapText="1"/>
    </xf>
    <xf numFmtId="3" fontId="16" fillId="0" borderId="68" xfId="0" applyNumberFormat="1" applyFont="1" applyFill="1" applyBorder="1" applyAlignment="1">
      <alignment horizontal="center" vertical="center" wrapText="1"/>
    </xf>
    <xf numFmtId="3" fontId="19" fillId="0" borderId="35" xfId="0" applyNumberFormat="1" applyFont="1" applyBorder="1" applyAlignment="1">
      <alignment horizontal="center" vertical="center"/>
    </xf>
    <xf numFmtId="4" fontId="19" fillId="0" borderId="115" xfId="0" applyNumberFormat="1" applyFont="1" applyBorder="1" applyAlignment="1">
      <alignment horizontal="center" vertical="center"/>
    </xf>
    <xf numFmtId="3" fontId="19" fillId="0" borderId="62" xfId="0" applyNumberFormat="1" applyFont="1" applyBorder="1" applyAlignment="1">
      <alignment horizontal="center" vertical="center"/>
    </xf>
    <xf numFmtId="3" fontId="19" fillId="0" borderId="115" xfId="0" applyNumberFormat="1" applyFont="1" applyBorder="1" applyAlignment="1">
      <alignment horizontal="center" vertical="center"/>
    </xf>
    <xf numFmtId="165" fontId="16" fillId="0" borderId="116" xfId="0" applyNumberFormat="1" applyFont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 wrapText="1"/>
    </xf>
    <xf numFmtId="0" fontId="32" fillId="5" borderId="24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3" fontId="15" fillId="5" borderId="43" xfId="0" applyNumberFormat="1" applyFont="1" applyFill="1" applyBorder="1" applyAlignment="1">
      <alignment horizontal="center" vertical="center"/>
    </xf>
    <xf numFmtId="3" fontId="15" fillId="5" borderId="24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9" fontId="15" fillId="5" borderId="85" xfId="0" applyNumberFormat="1" applyFont="1" applyFill="1" applyBorder="1" applyAlignment="1">
      <alignment horizontal="center" vertical="center"/>
    </xf>
    <xf numFmtId="9" fontId="15" fillId="5" borderId="69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5" fillId="5" borderId="93" xfId="0" applyNumberFormat="1" applyFont="1" applyFill="1" applyBorder="1" applyAlignment="1">
      <alignment horizontal="center" vertical="center"/>
    </xf>
    <xf numFmtId="0" fontId="32" fillId="3" borderId="22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3" fontId="15" fillId="3" borderId="93" xfId="0" applyNumberFormat="1" applyFont="1" applyFill="1" applyBorder="1" applyAlignment="1">
      <alignment horizontal="center" vertical="center"/>
    </xf>
    <xf numFmtId="3" fontId="15" fillId="3" borderId="24" xfId="0" applyNumberFormat="1" applyFont="1" applyFill="1" applyBorder="1" applyAlignment="1">
      <alignment horizontal="center" vertical="center"/>
    </xf>
    <xf numFmtId="9" fontId="15" fillId="3" borderId="85" xfId="0" applyNumberFormat="1" applyFont="1" applyFill="1" applyBorder="1" applyAlignment="1">
      <alignment horizontal="center" vertical="center"/>
    </xf>
    <xf numFmtId="9" fontId="15" fillId="3" borderId="69" xfId="0" applyNumberFormat="1" applyFont="1" applyFill="1" applyBorder="1" applyAlignment="1">
      <alignment horizontal="center" vertical="center"/>
    </xf>
    <xf numFmtId="9" fontId="15" fillId="5" borderId="15" xfId="0" applyNumberFormat="1" applyFont="1" applyFill="1" applyBorder="1" applyAlignment="1">
      <alignment horizontal="center" vertical="center"/>
    </xf>
    <xf numFmtId="9" fontId="15" fillId="5" borderId="11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3" fillId="3" borderId="22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3" fontId="16" fillId="3" borderId="93" xfId="0" applyNumberFormat="1" applyFont="1" applyFill="1" applyBorder="1" applyAlignment="1">
      <alignment horizontal="center" vertical="center"/>
    </xf>
    <xf numFmtId="3" fontId="16" fillId="3" borderId="24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49" fontId="32" fillId="3" borderId="22" xfId="0" applyNumberFormat="1" applyFont="1" applyFill="1" applyBorder="1" applyAlignment="1">
      <alignment horizontal="center" vertical="center" wrapText="1"/>
    </xf>
    <xf numFmtId="49" fontId="32" fillId="3" borderId="6" xfId="0" applyNumberFormat="1" applyFont="1" applyFill="1" applyBorder="1" applyAlignment="1">
      <alignment horizontal="center" vertical="center" wrapText="1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6" xfId="0" applyNumberFormat="1" applyFont="1" applyFill="1" applyBorder="1" applyAlignment="1">
      <alignment horizontal="center" vertical="center" wrapText="1"/>
    </xf>
    <xf numFmtId="3" fontId="15" fillId="6" borderId="93" xfId="0" applyNumberFormat="1" applyFont="1" applyFill="1" applyBorder="1" applyAlignment="1">
      <alignment horizontal="center" vertical="center"/>
    </xf>
    <xf numFmtId="3" fontId="15" fillId="6" borderId="24" xfId="0" applyNumberFormat="1" applyFont="1" applyFill="1" applyBorder="1" applyAlignment="1">
      <alignment horizontal="center" vertical="center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3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9" fontId="16" fillId="0" borderId="85" xfId="0" applyNumberFormat="1" applyFont="1" applyFill="1" applyBorder="1" applyAlignment="1">
      <alignment horizontal="center" vertical="center"/>
    </xf>
    <xf numFmtId="9" fontId="16" fillId="0" borderId="69" xfId="0" applyNumberFormat="1" applyFont="1" applyFill="1" applyBorder="1" applyAlignment="1">
      <alignment horizontal="center" vertical="center"/>
    </xf>
    <xf numFmtId="9" fontId="15" fillId="6" borderId="85" xfId="0" applyNumberFormat="1" applyFont="1" applyFill="1" applyBorder="1" applyAlignment="1">
      <alignment horizontal="center" vertical="center"/>
    </xf>
    <xf numFmtId="9" fontId="15" fillId="6" borderId="6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41" fillId="5" borderId="27" xfId="0" applyFont="1" applyFill="1" applyBorder="1" applyAlignment="1">
      <alignment horizontal="center" vertical="center" wrapText="1"/>
    </xf>
    <xf numFmtId="0" fontId="41" fillId="5" borderId="90" xfId="0" applyFont="1" applyFill="1" applyBorder="1" applyAlignment="1">
      <alignment horizontal="center" vertical="center" wrapText="1"/>
    </xf>
    <xf numFmtId="3" fontId="41" fillId="5" borderId="1" xfId="0" applyNumberFormat="1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7" xfId="0" applyFont="1" applyFill="1" applyBorder="1" applyAlignment="1">
      <alignment horizontal="center" vertical="center" wrapText="1"/>
    </xf>
    <xf numFmtId="0" fontId="15" fillId="5" borderId="69" xfId="0" applyFont="1" applyFill="1" applyBorder="1" applyAlignment="1">
      <alignment horizontal="center" vertical="center" wrapText="1"/>
    </xf>
    <xf numFmtId="0" fontId="15" fillId="5" borderId="91" xfId="0" applyFont="1" applyFill="1" applyBorder="1" applyAlignment="1">
      <alignment horizontal="center" vertical="center"/>
    </xf>
    <xf numFmtId="0" fontId="15" fillId="5" borderId="92" xfId="0" applyFont="1" applyFill="1" applyBorder="1" applyAlignment="1">
      <alignment horizontal="center" vertical="center"/>
    </xf>
    <xf numFmtId="9" fontId="41" fillId="5" borderId="85" xfId="0" applyNumberFormat="1" applyFont="1" applyFill="1" applyBorder="1" applyAlignment="1">
      <alignment horizontal="center" vertical="center"/>
    </xf>
    <xf numFmtId="9" fontId="41" fillId="5" borderId="46" xfId="0" applyNumberFormat="1" applyFont="1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8" xfId="0" applyNumberFormat="1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0" fontId="5" fillId="5" borderId="56" xfId="0" applyFont="1" applyFill="1" applyBorder="1" applyAlignment="1">
      <alignment horizontal="center" vertic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11" fillId="0" borderId="74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8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28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0" xfId="0" applyFont="1" applyFill="1" applyBorder="1" applyAlignment="1">
      <alignment horizontal="center" vertical="center" wrapText="1"/>
    </xf>
    <xf numFmtId="3" fontId="11" fillId="0" borderId="60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8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8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1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/>
    </xf>
    <xf numFmtId="0" fontId="6" fillId="5" borderId="56" xfId="0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2" xfId="0" applyFont="1" applyFill="1" applyBorder="1" applyAlignment="1">
      <alignment horizontal="right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0" borderId="63" xfId="0" applyFont="1" applyBorder="1" applyAlignment="1">
      <alignment horizont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2" xfId="0" applyFont="1" applyBorder="1" applyAlignment="1">
      <alignment horizontal="center" vertical="center"/>
    </xf>
    <xf numFmtId="0" fontId="19" fillId="0" borderId="70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6" fillId="5" borderId="58" xfId="0" applyFont="1" applyFill="1" applyBorder="1" applyAlignment="1">
      <alignment horizontal="right"/>
    </xf>
    <xf numFmtId="0" fontId="6" fillId="5" borderId="63" xfId="0" applyFont="1" applyFill="1" applyBorder="1" applyAlignment="1">
      <alignment horizontal="right"/>
    </xf>
    <xf numFmtId="0" fontId="8" fillId="5" borderId="61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8" xfId="0" applyFont="1" applyFill="1" applyBorder="1" applyAlignment="1">
      <alignment horizontal="right"/>
    </xf>
    <xf numFmtId="0" fontId="8" fillId="5" borderId="63" xfId="0" applyFont="1" applyFill="1" applyBorder="1" applyAlignment="1">
      <alignment horizontal="right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left"/>
    </xf>
    <xf numFmtId="0" fontId="6" fillId="0" borderId="77" xfId="0" applyFont="1" applyBorder="1" applyAlignment="1">
      <alignment horizontal="left"/>
    </xf>
    <xf numFmtId="0" fontId="6" fillId="0" borderId="80" xfId="0" applyFont="1" applyBorder="1" applyAlignment="1">
      <alignment horizontal="left"/>
    </xf>
    <xf numFmtId="0" fontId="6" fillId="0" borderId="60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40" fillId="8" borderId="95" xfId="0" applyNumberFormat="1" applyFont="1" applyFill="1" applyBorder="1" applyAlignment="1" applyProtection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38" fillId="9" borderId="101" xfId="0" applyNumberFormat="1" applyFont="1" applyFill="1" applyBorder="1" applyAlignment="1" applyProtection="1">
      <alignment horizontal="center" vertical="center"/>
    </xf>
    <xf numFmtId="0" fontId="38" fillId="9" borderId="105" xfId="0" applyNumberFormat="1" applyFont="1" applyFill="1" applyBorder="1" applyAlignment="1" applyProtection="1">
      <alignment horizontal="center" vertical="center"/>
    </xf>
    <xf numFmtId="0" fontId="38" fillId="9" borderId="107" xfId="0" applyNumberFormat="1" applyFont="1" applyFill="1" applyBorder="1" applyAlignment="1" applyProtection="1">
      <alignment horizontal="center" vertical="center"/>
    </xf>
    <xf numFmtId="0" fontId="38" fillId="9" borderId="102" xfId="0" applyNumberFormat="1" applyFont="1" applyFill="1" applyBorder="1" applyAlignment="1" applyProtection="1">
      <alignment horizontal="left" vertical="center"/>
    </xf>
    <xf numFmtId="0" fontId="38" fillId="9" borderId="106" xfId="0" applyNumberFormat="1" applyFont="1" applyFill="1" applyBorder="1" applyAlignment="1" applyProtection="1">
      <alignment horizontal="left" vertical="center"/>
    </xf>
    <xf numFmtId="0" fontId="38" fillId="9" borderId="108" xfId="0" applyNumberFormat="1" applyFont="1" applyFill="1" applyBorder="1" applyAlignment="1" applyProtection="1">
      <alignment horizontal="left" vertical="center"/>
    </xf>
    <xf numFmtId="164" fontId="38" fillId="9" borderId="102" xfId="0" applyNumberFormat="1" applyFont="1" applyFill="1" applyBorder="1" applyAlignment="1" applyProtection="1">
      <alignment horizontal="center" vertical="center"/>
    </xf>
    <xf numFmtId="164" fontId="38" fillId="9" borderId="106" xfId="0" applyNumberFormat="1" applyFont="1" applyFill="1" applyBorder="1" applyAlignment="1" applyProtection="1">
      <alignment horizontal="center" vertical="center"/>
    </xf>
    <xf numFmtId="164" fontId="38" fillId="9" borderId="108" xfId="0" applyNumberFormat="1" applyFont="1" applyFill="1" applyBorder="1" applyAlignment="1" applyProtection="1">
      <alignment horizontal="center" vertical="center"/>
    </xf>
    <xf numFmtId="4" fontId="38" fillId="9" borderId="102" xfId="0" applyNumberFormat="1" applyFont="1" applyFill="1" applyBorder="1" applyAlignment="1" applyProtection="1">
      <alignment horizontal="center" vertical="center"/>
    </xf>
    <xf numFmtId="4" fontId="38" fillId="9" borderId="106" xfId="0" applyNumberFormat="1" applyFont="1" applyFill="1" applyBorder="1" applyAlignment="1" applyProtection="1">
      <alignment horizontal="center" vertical="center"/>
    </xf>
    <xf numFmtId="4" fontId="38" fillId="9" borderId="108" xfId="0" applyNumberFormat="1" applyFont="1" applyFill="1" applyBorder="1" applyAlignment="1" applyProtection="1">
      <alignment horizontal="center" vertical="center"/>
    </xf>
    <xf numFmtId="4" fontId="38" fillId="9" borderId="111" xfId="0" applyNumberFormat="1" applyFont="1" applyFill="1" applyBorder="1" applyAlignment="1" applyProtection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4" xfId="0" applyNumberFormat="1" applyFont="1" applyFill="1" applyBorder="1" applyAlignment="1" applyProtection="1">
      <alignment horizontal="center" vertical="center" wrapText="1"/>
    </xf>
    <xf numFmtId="0" fontId="36" fillId="8" borderId="98" xfId="0" applyNumberFormat="1" applyFont="1" applyFill="1" applyBorder="1" applyAlignment="1" applyProtection="1">
      <alignment horizontal="center" vertical="center" wrapText="1"/>
    </xf>
    <xf numFmtId="0" fontId="36" fillId="8" borderId="95" xfId="0" applyNumberFormat="1" applyFont="1" applyFill="1" applyBorder="1" applyAlignment="1" applyProtection="1">
      <alignment horizontal="center" vertical="center"/>
    </xf>
    <xf numFmtId="0" fontId="36" fillId="8" borderId="96" xfId="0" applyNumberFormat="1" applyFont="1" applyFill="1" applyBorder="1" applyAlignment="1" applyProtection="1">
      <alignment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7" fillId="5" borderId="55" xfId="0" applyFont="1" applyFill="1" applyBorder="1" applyAlignment="1">
      <alignment horizontal="right" vertical="center" wrapText="1"/>
    </xf>
    <xf numFmtId="0" fontId="7" fillId="5" borderId="56" xfId="0" applyFont="1" applyFill="1" applyBorder="1" applyAlignment="1">
      <alignment horizontal="right" vertical="center" wrapText="1"/>
    </xf>
    <xf numFmtId="3" fontId="4" fillId="5" borderId="55" xfId="0" applyNumberFormat="1" applyFont="1" applyFill="1" applyBorder="1" applyAlignment="1">
      <alignment horizontal="center" vertical="center"/>
    </xf>
    <xf numFmtId="3" fontId="4" fillId="5" borderId="56" xfId="0" applyNumberFormat="1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right" vertical="center" wrapText="1"/>
    </xf>
    <xf numFmtId="0" fontId="1" fillId="5" borderId="56" xfId="0" applyFont="1" applyFill="1" applyBorder="1" applyAlignment="1">
      <alignment horizontal="right" vertical="center" wrapText="1"/>
    </xf>
    <xf numFmtId="3" fontId="19" fillId="5" borderId="55" xfId="0" applyNumberFormat="1" applyFont="1" applyFill="1" applyBorder="1" applyAlignment="1">
      <alignment horizontal="center" vertical="center"/>
    </xf>
    <xf numFmtId="3" fontId="19" fillId="5" borderId="5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top" wrapText="1"/>
    </xf>
    <xf numFmtId="49" fontId="16" fillId="0" borderId="74" xfId="0" applyNumberFormat="1" applyFont="1" applyBorder="1" applyAlignment="1">
      <alignment horizontal="left" vertical="center" wrapText="1"/>
    </xf>
    <xf numFmtId="49" fontId="16" fillId="0" borderId="72" xfId="0" applyNumberFormat="1" applyFont="1" applyBorder="1" applyAlignment="1">
      <alignment horizontal="left" vertical="center" wrapText="1"/>
    </xf>
    <xf numFmtId="49" fontId="16" fillId="0" borderId="70" xfId="0" applyNumberFormat="1" applyFont="1" applyBorder="1" applyAlignment="1">
      <alignment horizontal="left" vertical="center" wrapText="1"/>
    </xf>
    <xf numFmtId="3" fontId="6" fillId="4" borderId="0" xfId="0" applyNumberFormat="1" applyFont="1" applyFill="1" applyBorder="1" applyAlignment="1">
      <alignment horizontal="center" vertical="center"/>
    </xf>
    <xf numFmtId="0" fontId="6" fillId="5" borderId="61" xfId="0" applyFont="1" applyFill="1" applyBorder="1" applyAlignment="1">
      <alignment horizontal="center" vertical="center"/>
    </xf>
    <xf numFmtId="49" fontId="16" fillId="0" borderId="52" xfId="0" applyNumberFormat="1" applyFont="1" applyBorder="1" applyAlignment="1">
      <alignment horizontal="left" vertical="center" wrapText="1"/>
    </xf>
    <xf numFmtId="49" fontId="16" fillId="0" borderId="41" xfId="0" applyNumberFormat="1" applyFont="1" applyBorder="1" applyAlignment="1">
      <alignment horizontal="left" vertical="center" wrapText="1"/>
    </xf>
    <xf numFmtId="49" fontId="16" fillId="0" borderId="47" xfId="0" applyNumberFormat="1" applyFont="1" applyBorder="1" applyAlignment="1">
      <alignment horizontal="left" vertical="center" wrapText="1"/>
    </xf>
    <xf numFmtId="49" fontId="16" fillId="0" borderId="60" xfId="0" applyNumberFormat="1" applyFont="1" applyBorder="1" applyAlignment="1">
      <alignment horizontal="left" vertical="center" wrapText="1"/>
    </xf>
    <xf numFmtId="0" fontId="0" fillId="0" borderId="30" xfId="0" applyBorder="1"/>
    <xf numFmtId="0" fontId="0" fillId="0" borderId="68" xfId="0" applyBorder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H73" sqref="H73:H74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8.7109375" style="13" customWidth="1"/>
    <col min="5" max="5" width="12.28515625" style="13" customWidth="1"/>
    <col min="6" max="6" width="15.7109375" style="13" customWidth="1"/>
    <col min="7" max="8" width="18.28515625" style="69" customWidth="1"/>
    <col min="9" max="9" width="18.7109375" style="188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296"/>
      <c r="H1" s="199"/>
      <c r="I1" s="199" t="s">
        <v>665</v>
      </c>
      <c r="J1" s="297"/>
      <c r="K1" s="297"/>
    </row>
    <row r="2" spans="1:11" ht="20.25" customHeight="1">
      <c r="B2" s="512" t="s">
        <v>574</v>
      </c>
      <c r="C2" s="512"/>
      <c r="D2" s="512"/>
      <c r="E2" s="512"/>
      <c r="F2" s="512"/>
      <c r="G2" s="512"/>
      <c r="H2" s="512"/>
      <c r="I2" s="512"/>
    </row>
    <row r="3" spans="1:11" ht="19.5" customHeight="1">
      <c r="B3" s="512" t="s">
        <v>772</v>
      </c>
      <c r="C3" s="512"/>
      <c r="D3" s="512"/>
      <c r="E3" s="512"/>
      <c r="F3" s="512"/>
      <c r="G3" s="512"/>
      <c r="H3" s="512"/>
      <c r="I3" s="512"/>
    </row>
    <row r="4" spans="1:11" ht="12" customHeight="1">
      <c r="B4" s="298"/>
      <c r="C4" s="298"/>
      <c r="D4" s="298"/>
      <c r="E4" s="298"/>
      <c r="F4" s="298"/>
      <c r="G4" s="188"/>
      <c r="H4" s="189"/>
      <c r="I4" s="189"/>
    </row>
    <row r="5" spans="1:11" ht="12" customHeight="1" thickBot="1">
      <c r="B5" s="145"/>
      <c r="C5" s="145"/>
      <c r="D5" s="145"/>
      <c r="E5" s="298"/>
      <c r="F5" s="298"/>
      <c r="G5" s="188"/>
      <c r="H5" s="189"/>
      <c r="I5" s="189" t="s">
        <v>128</v>
      </c>
    </row>
    <row r="6" spans="1:11" ht="29.25" customHeight="1">
      <c r="B6" s="513" t="s">
        <v>60</v>
      </c>
      <c r="C6" s="522" t="s">
        <v>61</v>
      </c>
      <c r="D6" s="521" t="s">
        <v>84</v>
      </c>
      <c r="E6" s="515" t="s">
        <v>714</v>
      </c>
      <c r="F6" s="517" t="s">
        <v>715</v>
      </c>
      <c r="G6" s="526" t="s">
        <v>769</v>
      </c>
      <c r="H6" s="527"/>
      <c r="I6" s="524" t="s">
        <v>770</v>
      </c>
    </row>
    <row r="7" spans="1:11" ht="24.75" customHeight="1">
      <c r="A7" s="16"/>
      <c r="B7" s="514"/>
      <c r="C7" s="523"/>
      <c r="D7" s="508"/>
      <c r="E7" s="516"/>
      <c r="F7" s="518"/>
      <c r="G7" s="262" t="s">
        <v>67</v>
      </c>
      <c r="H7" s="444" t="s">
        <v>46</v>
      </c>
      <c r="I7" s="525"/>
    </row>
    <row r="8" spans="1:11" ht="16.5" customHeight="1" thickBot="1">
      <c r="A8" s="83"/>
      <c r="B8" s="299">
        <v>1</v>
      </c>
      <c r="C8" s="217">
        <v>2</v>
      </c>
      <c r="D8" s="300">
        <v>3</v>
      </c>
      <c r="E8" s="216">
        <v>4</v>
      </c>
      <c r="F8" s="300">
        <v>5</v>
      </c>
      <c r="G8" s="197">
        <v>6</v>
      </c>
      <c r="H8" s="331">
        <v>7</v>
      </c>
      <c r="I8" s="198">
        <v>8</v>
      </c>
    </row>
    <row r="9" spans="1:11" s="8" customFormat="1" ht="20.100000000000001" customHeight="1">
      <c r="A9" s="448"/>
      <c r="B9" s="506"/>
      <c r="C9" s="454" t="s">
        <v>575</v>
      </c>
      <c r="D9" s="508">
        <v>1001</v>
      </c>
      <c r="E9" s="510">
        <f>E11+E14+E17+E18-E19+E20+E21</f>
        <v>201618</v>
      </c>
      <c r="F9" s="510">
        <f t="shared" ref="F9:H9" si="0">F11+F14+F17+F18-F19+F20+F21</f>
        <v>210362</v>
      </c>
      <c r="G9" s="510">
        <f t="shared" si="0"/>
        <v>158218</v>
      </c>
      <c r="H9" s="510">
        <f t="shared" si="0"/>
        <v>140756</v>
      </c>
      <c r="I9" s="519">
        <f>IFERROR(H9/G9,"  ")</f>
        <v>0.88963329077601794</v>
      </c>
    </row>
    <row r="10" spans="1:11" s="8" customFormat="1" ht="13.5" customHeight="1">
      <c r="A10" s="448"/>
      <c r="B10" s="507"/>
      <c r="C10" s="455" t="s">
        <v>576</v>
      </c>
      <c r="D10" s="509"/>
      <c r="E10" s="511"/>
      <c r="F10" s="511"/>
      <c r="G10" s="511"/>
      <c r="H10" s="511"/>
      <c r="I10" s="520" t="str">
        <f>IFERROR(H10/G10,"  ")</f>
        <v xml:space="preserve">  </v>
      </c>
    </row>
    <row r="11" spans="1:11" s="8" customFormat="1" ht="20.100000000000001" customHeight="1">
      <c r="A11" s="448"/>
      <c r="B11" s="449">
        <v>60</v>
      </c>
      <c r="C11" s="450" t="s">
        <v>577</v>
      </c>
      <c r="D11" s="451">
        <v>1002</v>
      </c>
      <c r="E11" s="452">
        <f>E12+E13</f>
        <v>85381</v>
      </c>
      <c r="F11" s="452">
        <f t="shared" ref="F11:H11" si="1">F12+F13</f>
        <v>82279</v>
      </c>
      <c r="G11" s="452">
        <f t="shared" si="1"/>
        <v>58418</v>
      </c>
      <c r="H11" s="452">
        <f t="shared" si="1"/>
        <v>60965</v>
      </c>
      <c r="I11" s="453">
        <f>IFERROR(H11/G11,"  ")</f>
        <v>1.0435995754733129</v>
      </c>
    </row>
    <row r="12" spans="1:11" ht="20.100000000000001" customHeight="1">
      <c r="A12" s="83"/>
      <c r="B12" s="301" t="s">
        <v>578</v>
      </c>
      <c r="C12" s="207" t="s">
        <v>579</v>
      </c>
      <c r="D12" s="302">
        <v>1003</v>
      </c>
      <c r="E12" s="304">
        <v>85381</v>
      </c>
      <c r="F12" s="305">
        <v>82279</v>
      </c>
      <c r="G12" s="208">
        <v>58418</v>
      </c>
      <c r="H12" s="305">
        <v>60965</v>
      </c>
      <c r="I12" s="209">
        <f>IFERROR(H12/G12,"  ")</f>
        <v>1.0435995754733129</v>
      </c>
    </row>
    <row r="13" spans="1:11" ht="20.100000000000001" customHeight="1">
      <c r="A13" s="83"/>
      <c r="B13" s="301" t="s">
        <v>580</v>
      </c>
      <c r="C13" s="207" t="s">
        <v>581</v>
      </c>
      <c r="D13" s="302">
        <v>1004</v>
      </c>
      <c r="E13" s="304"/>
      <c r="F13" s="305"/>
      <c r="G13" s="208"/>
      <c r="H13" s="305"/>
      <c r="I13" s="209" t="str">
        <f t="shared" ref="I13:I74" si="2">IFERROR(H13/G13,"  ")</f>
        <v xml:space="preserve">  </v>
      </c>
    </row>
    <row r="14" spans="1:11" s="8" customFormat="1" ht="20.100000000000001" customHeight="1">
      <c r="A14" s="448"/>
      <c r="B14" s="449">
        <v>61</v>
      </c>
      <c r="C14" s="450" t="s">
        <v>582</v>
      </c>
      <c r="D14" s="451">
        <v>1005</v>
      </c>
      <c r="E14" s="452">
        <f>E15+E16</f>
        <v>111546</v>
      </c>
      <c r="F14" s="452">
        <f t="shared" ref="F14:H14" si="3">F15+F16</f>
        <v>124963</v>
      </c>
      <c r="G14" s="452">
        <f t="shared" si="3"/>
        <v>99000</v>
      </c>
      <c r="H14" s="452">
        <f t="shared" si="3"/>
        <v>77186</v>
      </c>
      <c r="I14" s="453">
        <f t="shared" si="2"/>
        <v>0.7796565656565656</v>
      </c>
      <c r="K14" s="8" t="s">
        <v>771</v>
      </c>
    </row>
    <row r="15" spans="1:11" ht="20.100000000000001" customHeight="1">
      <c r="A15" s="83"/>
      <c r="B15" s="301" t="s">
        <v>583</v>
      </c>
      <c r="C15" s="207" t="s">
        <v>584</v>
      </c>
      <c r="D15" s="302">
        <v>1006</v>
      </c>
      <c r="E15" s="304">
        <v>111546</v>
      </c>
      <c r="F15" s="305">
        <v>124963</v>
      </c>
      <c r="G15" s="208">
        <v>99000</v>
      </c>
      <c r="H15" s="305">
        <v>77186</v>
      </c>
      <c r="I15" s="209">
        <f t="shared" si="2"/>
        <v>0.7796565656565656</v>
      </c>
    </row>
    <row r="16" spans="1:11" ht="20.100000000000001" customHeight="1">
      <c r="A16" s="83"/>
      <c r="B16" s="301" t="s">
        <v>585</v>
      </c>
      <c r="C16" s="207" t="s">
        <v>586</v>
      </c>
      <c r="D16" s="302">
        <v>1007</v>
      </c>
      <c r="E16" s="304"/>
      <c r="F16" s="305"/>
      <c r="G16" s="208"/>
      <c r="H16" s="305"/>
      <c r="I16" s="209" t="str">
        <f t="shared" si="2"/>
        <v xml:space="preserve">  </v>
      </c>
    </row>
    <row r="17" spans="1:9" ht="20.100000000000001" customHeight="1">
      <c r="A17" s="83"/>
      <c r="B17" s="301">
        <v>62</v>
      </c>
      <c r="C17" s="207" t="s">
        <v>587</v>
      </c>
      <c r="D17" s="302">
        <v>1008</v>
      </c>
      <c r="E17" s="304">
        <v>1761</v>
      </c>
      <c r="F17" s="305">
        <v>1920</v>
      </c>
      <c r="G17" s="208"/>
      <c r="H17" s="305"/>
      <c r="I17" s="209" t="str">
        <f t="shared" si="2"/>
        <v xml:space="preserve">  </v>
      </c>
    </row>
    <row r="18" spans="1:9" ht="20.100000000000001" customHeight="1">
      <c r="A18" s="83"/>
      <c r="B18" s="301">
        <v>630</v>
      </c>
      <c r="C18" s="207" t="s">
        <v>588</v>
      </c>
      <c r="D18" s="302">
        <v>1009</v>
      </c>
      <c r="E18" s="304"/>
      <c r="F18" s="305"/>
      <c r="G18" s="208"/>
      <c r="H18" s="305"/>
      <c r="I18" s="209" t="str">
        <f t="shared" si="2"/>
        <v xml:space="preserve">  </v>
      </c>
    </row>
    <row r="19" spans="1:9" ht="20.100000000000001" customHeight="1">
      <c r="A19" s="83"/>
      <c r="B19" s="301">
        <v>631</v>
      </c>
      <c r="C19" s="207" t="s">
        <v>589</v>
      </c>
      <c r="D19" s="302">
        <v>1010</v>
      </c>
      <c r="E19" s="304"/>
      <c r="F19" s="305"/>
      <c r="G19" s="208"/>
      <c r="H19" s="305"/>
      <c r="I19" s="209" t="str">
        <f t="shared" si="2"/>
        <v xml:space="preserve">  </v>
      </c>
    </row>
    <row r="20" spans="1:9" ht="20.100000000000001" customHeight="1">
      <c r="A20" s="83"/>
      <c r="B20" s="301" t="s">
        <v>590</v>
      </c>
      <c r="C20" s="207" t="s">
        <v>591</v>
      </c>
      <c r="D20" s="302">
        <v>1011</v>
      </c>
      <c r="E20" s="304">
        <v>2930</v>
      </c>
      <c r="F20" s="305">
        <v>1200</v>
      </c>
      <c r="G20" s="208">
        <v>800</v>
      </c>
      <c r="H20" s="305">
        <v>2605</v>
      </c>
      <c r="I20" s="209">
        <f t="shared" si="2"/>
        <v>3.2562500000000001</v>
      </c>
    </row>
    <row r="21" spans="1:9" ht="25.5" customHeight="1">
      <c r="A21" s="83"/>
      <c r="B21" s="301" t="s">
        <v>592</v>
      </c>
      <c r="C21" s="207" t="s">
        <v>593</v>
      </c>
      <c r="D21" s="302">
        <v>1012</v>
      </c>
      <c r="E21" s="304"/>
      <c r="F21" s="305"/>
      <c r="G21" s="208"/>
      <c r="H21" s="305"/>
      <c r="I21" s="209" t="str">
        <f t="shared" si="2"/>
        <v xml:space="preserve">  </v>
      </c>
    </row>
    <row r="22" spans="1:9" s="1" customFormat="1" ht="20.100000000000001" customHeight="1">
      <c r="A22" s="487"/>
      <c r="B22" s="488"/>
      <c r="C22" s="489" t="s">
        <v>594</v>
      </c>
      <c r="D22" s="490">
        <v>1013</v>
      </c>
      <c r="E22" s="491">
        <f>E23+E24+E25+E29+E30+E31+E32+E33</f>
        <v>202804</v>
      </c>
      <c r="F22" s="491">
        <f t="shared" ref="F22:H22" si="4">F23+F24+F25+F29+F30+F31+F32+F33</f>
        <v>211780</v>
      </c>
      <c r="G22" s="491">
        <f t="shared" si="4"/>
        <v>162976</v>
      </c>
      <c r="H22" s="491">
        <f t="shared" si="4"/>
        <v>148185</v>
      </c>
      <c r="I22" s="492">
        <f t="shared" si="2"/>
        <v>0.90924430591007266</v>
      </c>
    </row>
    <row r="23" spans="1:9" ht="20.100000000000001" customHeight="1">
      <c r="A23" s="83"/>
      <c r="B23" s="301">
        <v>50</v>
      </c>
      <c r="C23" s="207" t="s">
        <v>595</v>
      </c>
      <c r="D23" s="302">
        <v>1014</v>
      </c>
      <c r="E23" s="304">
        <v>77064</v>
      </c>
      <c r="F23" s="305">
        <v>71142</v>
      </c>
      <c r="G23" s="208">
        <v>54000</v>
      </c>
      <c r="H23" s="493">
        <v>49665</v>
      </c>
      <c r="I23" s="209">
        <f t="shared" si="2"/>
        <v>0.91972222222222222</v>
      </c>
    </row>
    <row r="24" spans="1:9" ht="20.100000000000001" customHeight="1">
      <c r="A24" s="83"/>
      <c r="B24" s="301">
        <v>51</v>
      </c>
      <c r="C24" s="207" t="s">
        <v>596</v>
      </c>
      <c r="D24" s="302">
        <v>1015</v>
      </c>
      <c r="E24" s="304">
        <v>24327</v>
      </c>
      <c r="F24" s="305">
        <v>28880</v>
      </c>
      <c r="G24" s="208">
        <v>24500</v>
      </c>
      <c r="H24" s="305">
        <v>17640</v>
      </c>
      <c r="I24" s="209">
        <f t="shared" si="2"/>
        <v>0.72</v>
      </c>
    </row>
    <row r="25" spans="1:9" s="8" customFormat="1" ht="25.5" customHeight="1">
      <c r="A25" s="448"/>
      <c r="B25" s="449">
        <v>52</v>
      </c>
      <c r="C25" s="450" t="s">
        <v>597</v>
      </c>
      <c r="D25" s="451">
        <v>1016</v>
      </c>
      <c r="E25" s="452">
        <f>E26+E27+E28</f>
        <v>76304</v>
      </c>
      <c r="F25" s="452">
        <f t="shared" ref="F25:H25" si="5">F26+F27+F28</f>
        <v>83420</v>
      </c>
      <c r="G25" s="452">
        <f t="shared" si="5"/>
        <v>62176</v>
      </c>
      <c r="H25" s="452">
        <f t="shared" si="5"/>
        <v>63037</v>
      </c>
      <c r="I25" s="453">
        <f t="shared" si="2"/>
        <v>1.0138477869274318</v>
      </c>
    </row>
    <row r="26" spans="1:9" ht="20.100000000000001" customHeight="1">
      <c r="A26" s="83"/>
      <c r="B26" s="301">
        <v>520</v>
      </c>
      <c r="C26" s="207" t="s">
        <v>598</v>
      </c>
      <c r="D26" s="302">
        <v>1017</v>
      </c>
      <c r="E26" s="304">
        <v>60229</v>
      </c>
      <c r="F26" s="305">
        <v>67341</v>
      </c>
      <c r="G26" s="208">
        <v>50301</v>
      </c>
      <c r="H26" s="305">
        <v>48939</v>
      </c>
      <c r="I26" s="209">
        <f t="shared" si="2"/>
        <v>0.97292300351881678</v>
      </c>
    </row>
    <row r="27" spans="1:9" ht="20.100000000000001" customHeight="1">
      <c r="A27" s="83"/>
      <c r="B27" s="301">
        <v>521</v>
      </c>
      <c r="C27" s="207" t="s">
        <v>599</v>
      </c>
      <c r="D27" s="302">
        <v>1018</v>
      </c>
      <c r="E27" s="304">
        <v>9125</v>
      </c>
      <c r="F27" s="305">
        <v>10202</v>
      </c>
      <c r="G27" s="208">
        <v>7621</v>
      </c>
      <c r="H27" s="305">
        <v>7414</v>
      </c>
      <c r="I27" s="209">
        <f t="shared" si="2"/>
        <v>0.97283821020863404</v>
      </c>
    </row>
    <row r="28" spans="1:9" ht="20.100000000000001" customHeight="1">
      <c r="A28" s="83"/>
      <c r="B28" s="301" t="s">
        <v>600</v>
      </c>
      <c r="C28" s="207" t="s">
        <v>601</v>
      </c>
      <c r="D28" s="302">
        <v>1019</v>
      </c>
      <c r="E28" s="304">
        <v>6950</v>
      </c>
      <c r="F28" s="305">
        <v>5877</v>
      </c>
      <c r="G28" s="208">
        <v>4254</v>
      </c>
      <c r="H28" s="305">
        <v>6684</v>
      </c>
      <c r="I28" s="209">
        <f t="shared" si="2"/>
        <v>1.5712270803949224</v>
      </c>
    </row>
    <row r="29" spans="1:9" ht="20.100000000000001" customHeight="1">
      <c r="A29" s="83"/>
      <c r="B29" s="301">
        <v>540</v>
      </c>
      <c r="C29" s="207" t="s">
        <v>602</v>
      </c>
      <c r="D29" s="302">
        <v>1020</v>
      </c>
      <c r="E29" s="304">
        <v>6289</v>
      </c>
      <c r="F29" s="305">
        <v>6800</v>
      </c>
      <c r="G29" s="208">
        <v>5500</v>
      </c>
      <c r="H29" s="305">
        <v>4757</v>
      </c>
      <c r="I29" s="209">
        <f t="shared" si="2"/>
        <v>0.86490909090909096</v>
      </c>
    </row>
    <row r="30" spans="1:9" ht="25.5" customHeight="1">
      <c r="A30" s="83"/>
      <c r="B30" s="301" t="s">
        <v>603</v>
      </c>
      <c r="C30" s="207" t="s">
        <v>604</v>
      </c>
      <c r="D30" s="302">
        <v>1021</v>
      </c>
      <c r="E30" s="304"/>
      <c r="F30" s="305"/>
      <c r="G30" s="208"/>
      <c r="H30" s="305"/>
      <c r="I30" s="209" t="str">
        <f t="shared" si="2"/>
        <v xml:space="preserve">  </v>
      </c>
    </row>
    <row r="31" spans="1:9" ht="20.100000000000001" customHeight="1">
      <c r="A31" s="83"/>
      <c r="B31" s="301">
        <v>53</v>
      </c>
      <c r="C31" s="207" t="s">
        <v>605</v>
      </c>
      <c r="D31" s="302">
        <v>1022</v>
      </c>
      <c r="E31" s="304">
        <v>9055</v>
      </c>
      <c r="F31" s="305">
        <v>11014</v>
      </c>
      <c r="G31" s="208">
        <v>10000</v>
      </c>
      <c r="H31" s="305">
        <v>7277</v>
      </c>
      <c r="I31" s="209">
        <f t="shared" si="2"/>
        <v>0.72770000000000001</v>
      </c>
    </row>
    <row r="32" spans="1:9" ht="20.100000000000001" customHeight="1">
      <c r="A32" s="83"/>
      <c r="B32" s="301" t="s">
        <v>606</v>
      </c>
      <c r="C32" s="207" t="s">
        <v>607</v>
      </c>
      <c r="D32" s="302">
        <v>1023</v>
      </c>
      <c r="E32" s="304">
        <v>2273</v>
      </c>
      <c r="F32" s="305">
        <v>2100</v>
      </c>
      <c r="G32" s="208"/>
      <c r="H32" s="305"/>
      <c r="I32" s="209" t="str">
        <f t="shared" si="2"/>
        <v xml:space="preserve">  </v>
      </c>
    </row>
    <row r="33" spans="1:9" ht="20.100000000000001" customHeight="1">
      <c r="A33" s="83"/>
      <c r="B33" s="301">
        <v>55</v>
      </c>
      <c r="C33" s="207" t="s">
        <v>608</v>
      </c>
      <c r="D33" s="302">
        <v>1024</v>
      </c>
      <c r="E33" s="304">
        <v>7492</v>
      </c>
      <c r="F33" s="305">
        <v>8424</v>
      </c>
      <c r="G33" s="208">
        <v>6800</v>
      </c>
      <c r="H33" s="305">
        <v>5809</v>
      </c>
      <c r="I33" s="209">
        <f t="shared" si="2"/>
        <v>0.85426470588235293</v>
      </c>
    </row>
    <row r="34" spans="1:9" s="8" customFormat="1" ht="20.100000000000001" customHeight="1">
      <c r="A34" s="448"/>
      <c r="B34" s="456"/>
      <c r="C34" s="325" t="s">
        <v>609</v>
      </c>
      <c r="D34" s="457">
        <v>1025</v>
      </c>
      <c r="E34" s="458"/>
      <c r="F34" s="458"/>
      <c r="G34" s="458"/>
      <c r="H34" s="458"/>
      <c r="I34" s="459" t="str">
        <f t="shared" si="2"/>
        <v xml:space="preserve">  </v>
      </c>
    </row>
    <row r="35" spans="1:9" s="8" customFormat="1" ht="20.100000000000001" customHeight="1">
      <c r="A35" s="448"/>
      <c r="B35" s="456"/>
      <c r="C35" s="325" t="s">
        <v>610</v>
      </c>
      <c r="D35" s="457">
        <v>1026</v>
      </c>
      <c r="E35" s="458">
        <f>E22-E9</f>
        <v>1186</v>
      </c>
      <c r="F35" s="458">
        <f t="shared" ref="F35:H35" si="6">F22-F9</f>
        <v>1418</v>
      </c>
      <c r="G35" s="458">
        <f t="shared" si="6"/>
        <v>4758</v>
      </c>
      <c r="H35" s="458">
        <f t="shared" si="6"/>
        <v>7429</v>
      </c>
      <c r="I35" s="459">
        <f t="shared" si="2"/>
        <v>1.5613703236654057</v>
      </c>
    </row>
    <row r="36" spans="1:9" s="8" customFormat="1" ht="20.100000000000001" customHeight="1">
      <c r="A36" s="448"/>
      <c r="B36" s="507"/>
      <c r="C36" s="460" t="s">
        <v>611</v>
      </c>
      <c r="D36" s="509">
        <v>1027</v>
      </c>
      <c r="E36" s="528">
        <f>E38+E39+E40+E41</f>
        <v>1050</v>
      </c>
      <c r="F36" s="528">
        <f t="shared" ref="F36:H36" si="7">F38+F39+F40+F41</f>
        <v>1420</v>
      </c>
      <c r="G36" s="528">
        <f t="shared" si="7"/>
        <v>1100</v>
      </c>
      <c r="H36" s="528">
        <f t="shared" si="7"/>
        <v>892</v>
      </c>
      <c r="I36" s="535">
        <f t="shared" si="2"/>
        <v>0.81090909090909091</v>
      </c>
    </row>
    <row r="37" spans="1:9" s="8" customFormat="1" ht="14.25" customHeight="1">
      <c r="A37" s="448"/>
      <c r="B37" s="507"/>
      <c r="C37" s="455" t="s">
        <v>612</v>
      </c>
      <c r="D37" s="509"/>
      <c r="E37" s="511"/>
      <c r="F37" s="511"/>
      <c r="G37" s="511"/>
      <c r="H37" s="511"/>
      <c r="I37" s="536"/>
    </row>
    <row r="38" spans="1:9" ht="24" customHeight="1">
      <c r="A38" s="83"/>
      <c r="B38" s="301" t="s">
        <v>613</v>
      </c>
      <c r="C38" s="207" t="s">
        <v>614</v>
      </c>
      <c r="D38" s="302">
        <v>1028</v>
      </c>
      <c r="E38" s="304"/>
      <c r="F38" s="305"/>
      <c r="G38" s="208"/>
      <c r="H38" s="305"/>
      <c r="I38" s="209" t="str">
        <f t="shared" si="2"/>
        <v xml:space="preserve">  </v>
      </c>
    </row>
    <row r="39" spans="1:9" ht="20.100000000000001" customHeight="1">
      <c r="A39" s="83"/>
      <c r="B39" s="301">
        <v>662</v>
      </c>
      <c r="C39" s="207" t="s">
        <v>615</v>
      </c>
      <c r="D39" s="302">
        <v>1029</v>
      </c>
      <c r="E39" s="304">
        <v>1050</v>
      </c>
      <c r="F39" s="305">
        <v>1420</v>
      </c>
      <c r="G39" s="208">
        <v>1100</v>
      </c>
      <c r="H39" s="305">
        <v>892</v>
      </c>
      <c r="I39" s="209">
        <f t="shared" si="2"/>
        <v>0.81090909090909091</v>
      </c>
    </row>
    <row r="40" spans="1:9" ht="20.100000000000001" customHeight="1">
      <c r="A40" s="83"/>
      <c r="B40" s="301" t="s">
        <v>126</v>
      </c>
      <c r="C40" s="207" t="s">
        <v>616</v>
      </c>
      <c r="D40" s="302">
        <v>1030</v>
      </c>
      <c r="E40" s="304"/>
      <c r="F40" s="305"/>
      <c r="G40" s="208"/>
      <c r="H40" s="305"/>
      <c r="I40" s="209" t="str">
        <f t="shared" si="2"/>
        <v xml:space="preserve">  </v>
      </c>
    </row>
    <row r="41" spans="1:9" ht="20.100000000000001" customHeight="1">
      <c r="A41" s="83"/>
      <c r="B41" s="301" t="s">
        <v>617</v>
      </c>
      <c r="C41" s="207" t="s">
        <v>618</v>
      </c>
      <c r="D41" s="302">
        <v>1031</v>
      </c>
      <c r="E41" s="304"/>
      <c r="F41" s="305"/>
      <c r="G41" s="208"/>
      <c r="H41" s="305"/>
      <c r="I41" s="209" t="str">
        <f t="shared" si="2"/>
        <v xml:space="preserve">  </v>
      </c>
    </row>
    <row r="42" spans="1:9" s="8" customFormat="1" ht="20.100000000000001" customHeight="1">
      <c r="A42" s="448"/>
      <c r="B42" s="507"/>
      <c r="C42" s="460" t="s">
        <v>619</v>
      </c>
      <c r="D42" s="509">
        <v>1032</v>
      </c>
      <c r="E42" s="528">
        <f>E44+E45+E46+E47</f>
        <v>16</v>
      </c>
      <c r="F42" s="528">
        <f t="shared" ref="F42:H42" si="8">F44+F45+F46+F47</f>
        <v>2</v>
      </c>
      <c r="G42" s="528">
        <f t="shared" si="8"/>
        <v>0</v>
      </c>
      <c r="H42" s="528">
        <f t="shared" si="8"/>
        <v>0</v>
      </c>
      <c r="I42" s="519" t="str">
        <f t="shared" si="2"/>
        <v xml:space="preserve">  </v>
      </c>
    </row>
    <row r="43" spans="1:9" s="8" customFormat="1" ht="20.100000000000001" customHeight="1">
      <c r="A43" s="448"/>
      <c r="B43" s="507"/>
      <c r="C43" s="455" t="s">
        <v>620</v>
      </c>
      <c r="D43" s="509"/>
      <c r="E43" s="511"/>
      <c r="F43" s="511"/>
      <c r="G43" s="511"/>
      <c r="H43" s="511"/>
      <c r="I43" s="520" t="str">
        <f t="shared" si="2"/>
        <v xml:space="preserve">  </v>
      </c>
    </row>
    <row r="44" spans="1:9" ht="27.75" customHeight="1">
      <c r="A44" s="83"/>
      <c r="B44" s="301" t="s">
        <v>621</v>
      </c>
      <c r="C44" s="207" t="s">
        <v>622</v>
      </c>
      <c r="D44" s="302">
        <v>1033</v>
      </c>
      <c r="E44" s="304"/>
      <c r="F44" s="305"/>
      <c r="G44" s="208"/>
      <c r="H44" s="305"/>
      <c r="I44" s="209" t="str">
        <f t="shared" si="2"/>
        <v xml:space="preserve">  </v>
      </c>
    </row>
    <row r="45" spans="1:9" ht="20.100000000000001" customHeight="1">
      <c r="A45" s="83"/>
      <c r="B45" s="301">
        <v>562</v>
      </c>
      <c r="C45" s="207" t="s">
        <v>623</v>
      </c>
      <c r="D45" s="302">
        <v>1034</v>
      </c>
      <c r="E45" s="304">
        <v>16</v>
      </c>
      <c r="F45" s="305">
        <v>2</v>
      </c>
      <c r="G45" s="208"/>
      <c r="H45" s="305"/>
      <c r="I45" s="209" t="str">
        <f t="shared" si="2"/>
        <v xml:space="preserve">  </v>
      </c>
    </row>
    <row r="46" spans="1:9" ht="20.100000000000001" customHeight="1">
      <c r="A46" s="83"/>
      <c r="B46" s="301" t="s">
        <v>127</v>
      </c>
      <c r="C46" s="207" t="s">
        <v>624</v>
      </c>
      <c r="D46" s="302">
        <v>1035</v>
      </c>
      <c r="E46" s="304"/>
      <c r="F46" s="305"/>
      <c r="G46" s="208"/>
      <c r="H46" s="305"/>
      <c r="I46" s="209" t="str">
        <f t="shared" si="2"/>
        <v xml:space="preserve">  </v>
      </c>
    </row>
    <row r="47" spans="1:9" ht="20.100000000000001" customHeight="1">
      <c r="A47" s="83"/>
      <c r="B47" s="301" t="s">
        <v>625</v>
      </c>
      <c r="C47" s="207" t="s">
        <v>626</v>
      </c>
      <c r="D47" s="302">
        <v>1036</v>
      </c>
      <c r="E47" s="304"/>
      <c r="F47" s="305"/>
      <c r="G47" s="208"/>
      <c r="H47" s="305"/>
      <c r="I47" s="209" t="str">
        <f t="shared" si="2"/>
        <v xml:space="preserve">  </v>
      </c>
    </row>
    <row r="48" spans="1:9" s="8" customFormat="1" ht="20.100000000000001" customHeight="1">
      <c r="A48" s="448"/>
      <c r="B48" s="495"/>
      <c r="C48" s="325" t="s">
        <v>627</v>
      </c>
      <c r="D48" s="496">
        <v>1037</v>
      </c>
      <c r="E48" s="458">
        <f>E36-E42</f>
        <v>1034</v>
      </c>
      <c r="F48" s="458">
        <f t="shared" ref="F48:H48" si="9">F36-F42</f>
        <v>1418</v>
      </c>
      <c r="G48" s="458">
        <f t="shared" si="9"/>
        <v>1100</v>
      </c>
      <c r="H48" s="458">
        <f t="shared" si="9"/>
        <v>892</v>
      </c>
      <c r="I48" s="459">
        <f t="shared" si="2"/>
        <v>0.81090909090909091</v>
      </c>
    </row>
    <row r="49" spans="1:9" s="8" customFormat="1" ht="20.100000000000001" customHeight="1">
      <c r="A49" s="448"/>
      <c r="B49" s="495"/>
      <c r="C49" s="325" t="s">
        <v>628</v>
      </c>
      <c r="D49" s="496">
        <v>1038</v>
      </c>
      <c r="E49" s="458"/>
      <c r="F49" s="458"/>
      <c r="G49" s="458"/>
      <c r="H49" s="458"/>
      <c r="I49" s="459" t="str">
        <f t="shared" si="2"/>
        <v xml:space="preserve">  </v>
      </c>
    </row>
    <row r="50" spans="1:9" ht="34.5" customHeight="1">
      <c r="A50" s="83"/>
      <c r="B50" s="301" t="s">
        <v>629</v>
      </c>
      <c r="C50" s="201" t="s">
        <v>630</v>
      </c>
      <c r="D50" s="302">
        <v>1039</v>
      </c>
      <c r="E50" s="304">
        <v>852</v>
      </c>
      <c r="F50" s="305">
        <v>1400</v>
      </c>
      <c r="G50" s="208"/>
      <c r="H50" s="305">
        <v>34</v>
      </c>
      <c r="I50" s="209" t="str">
        <f t="shared" si="2"/>
        <v xml:space="preserve">  </v>
      </c>
    </row>
    <row r="51" spans="1:9" ht="35.25" customHeight="1">
      <c r="A51" s="83"/>
      <c r="B51" s="301" t="s">
        <v>631</v>
      </c>
      <c r="C51" s="201" t="s">
        <v>632</v>
      </c>
      <c r="D51" s="302">
        <v>1040</v>
      </c>
      <c r="E51" s="304">
        <v>1450</v>
      </c>
      <c r="F51" s="305">
        <v>1000</v>
      </c>
      <c r="G51" s="208"/>
      <c r="H51" s="305"/>
      <c r="I51" s="209" t="str">
        <f t="shared" si="2"/>
        <v xml:space="preserve">  </v>
      </c>
    </row>
    <row r="52" spans="1:9" ht="20.100000000000001" customHeight="1">
      <c r="A52" s="83"/>
      <c r="B52" s="324">
        <v>67</v>
      </c>
      <c r="C52" s="325" t="s">
        <v>633</v>
      </c>
      <c r="D52" s="326">
        <v>1041</v>
      </c>
      <c r="E52" s="327">
        <v>606</v>
      </c>
      <c r="F52" s="328">
        <v>205</v>
      </c>
      <c r="G52" s="329">
        <v>180</v>
      </c>
      <c r="H52" s="328">
        <v>42</v>
      </c>
      <c r="I52" s="330">
        <f t="shared" si="2"/>
        <v>0.23333333333333334</v>
      </c>
    </row>
    <row r="53" spans="1:9" ht="20.100000000000001" customHeight="1">
      <c r="A53" s="83"/>
      <c r="B53" s="324">
        <v>57</v>
      </c>
      <c r="C53" s="325" t="s">
        <v>634</v>
      </c>
      <c r="D53" s="326">
        <v>1042</v>
      </c>
      <c r="E53" s="327">
        <v>526</v>
      </c>
      <c r="F53" s="328">
        <v>550</v>
      </c>
      <c r="G53" s="329">
        <v>300</v>
      </c>
      <c r="H53" s="328">
        <v>141</v>
      </c>
      <c r="I53" s="330">
        <f t="shared" si="2"/>
        <v>0.47</v>
      </c>
    </row>
    <row r="54" spans="1:9" s="8" customFormat="1" ht="20.100000000000001" customHeight="1">
      <c r="A54" s="448"/>
      <c r="B54" s="507"/>
      <c r="C54" s="460" t="s">
        <v>635</v>
      </c>
      <c r="D54" s="509">
        <v>1043</v>
      </c>
      <c r="E54" s="528">
        <f>E9+E36+E50+E52</f>
        <v>204126</v>
      </c>
      <c r="F54" s="528">
        <f t="shared" ref="F54:H54" si="10">F9+F36+F50+F52</f>
        <v>213387</v>
      </c>
      <c r="G54" s="528">
        <f t="shared" si="10"/>
        <v>159498</v>
      </c>
      <c r="H54" s="528">
        <f t="shared" si="10"/>
        <v>141724</v>
      </c>
      <c r="I54" s="519">
        <f t="shared" si="2"/>
        <v>0.88856286599205003</v>
      </c>
    </row>
    <row r="55" spans="1:9" s="8" customFormat="1" ht="12" customHeight="1">
      <c r="A55" s="448"/>
      <c r="B55" s="507"/>
      <c r="C55" s="455" t="s">
        <v>636</v>
      </c>
      <c r="D55" s="509"/>
      <c r="E55" s="511"/>
      <c r="F55" s="511"/>
      <c r="G55" s="511"/>
      <c r="H55" s="511"/>
      <c r="I55" s="520" t="str">
        <f t="shared" si="2"/>
        <v xml:space="preserve">  </v>
      </c>
    </row>
    <row r="56" spans="1:9" s="8" customFormat="1" ht="20.100000000000001" customHeight="1">
      <c r="A56" s="448"/>
      <c r="B56" s="507"/>
      <c r="C56" s="460" t="s">
        <v>637</v>
      </c>
      <c r="D56" s="509">
        <v>1044</v>
      </c>
      <c r="E56" s="528">
        <f>E22+E42+E51+E53</f>
        <v>204796</v>
      </c>
      <c r="F56" s="528">
        <f t="shared" ref="F56:H56" si="11">F22+F42+F51+F53</f>
        <v>213332</v>
      </c>
      <c r="G56" s="528">
        <f t="shared" si="11"/>
        <v>163276</v>
      </c>
      <c r="H56" s="528">
        <f t="shared" si="11"/>
        <v>148326</v>
      </c>
      <c r="I56" s="519">
        <f t="shared" si="2"/>
        <v>0.90843724736029785</v>
      </c>
    </row>
    <row r="57" spans="1:9" s="8" customFormat="1" ht="13.5" customHeight="1">
      <c r="A57" s="448"/>
      <c r="B57" s="507"/>
      <c r="C57" s="455" t="s">
        <v>638</v>
      </c>
      <c r="D57" s="509"/>
      <c r="E57" s="511"/>
      <c r="F57" s="511"/>
      <c r="G57" s="511"/>
      <c r="H57" s="511"/>
      <c r="I57" s="520" t="str">
        <f t="shared" si="2"/>
        <v xml:space="preserve">  </v>
      </c>
    </row>
    <row r="58" spans="1:9" ht="20.100000000000001" customHeight="1">
      <c r="A58" s="83"/>
      <c r="B58" s="301"/>
      <c r="C58" s="201" t="s">
        <v>639</v>
      </c>
      <c r="D58" s="302">
        <v>1045</v>
      </c>
      <c r="E58" s="304"/>
      <c r="F58" s="304">
        <f t="shared" ref="F58" si="12">F54-F56</f>
        <v>55</v>
      </c>
      <c r="G58" s="304"/>
      <c r="H58" s="304"/>
      <c r="I58" s="209" t="str">
        <f t="shared" si="2"/>
        <v xml:space="preserve">  </v>
      </c>
    </row>
    <row r="59" spans="1:9" ht="20.100000000000001" customHeight="1">
      <c r="A59" s="83"/>
      <c r="B59" s="301"/>
      <c r="C59" s="201" t="s">
        <v>640</v>
      </c>
      <c r="D59" s="302">
        <v>1046</v>
      </c>
      <c r="E59" s="304">
        <f>E56-E54</f>
        <v>670</v>
      </c>
      <c r="F59" s="304"/>
      <c r="G59" s="304">
        <f t="shared" ref="G59:H59" si="13">G56-G54</f>
        <v>3778</v>
      </c>
      <c r="H59" s="304">
        <f t="shared" si="13"/>
        <v>6602</v>
      </c>
      <c r="I59" s="209">
        <f t="shared" si="2"/>
        <v>1.7474854420328216</v>
      </c>
    </row>
    <row r="60" spans="1:9" ht="41.25" customHeight="1">
      <c r="A60" s="83"/>
      <c r="B60" s="301" t="s">
        <v>92</v>
      </c>
      <c r="C60" s="201" t="s">
        <v>641</v>
      </c>
      <c r="D60" s="302">
        <v>1047</v>
      </c>
      <c r="E60" s="304">
        <v>290</v>
      </c>
      <c r="F60" s="305"/>
      <c r="G60" s="208"/>
      <c r="H60" s="305">
        <v>4</v>
      </c>
      <c r="I60" s="209" t="str">
        <f t="shared" si="2"/>
        <v xml:space="preserve">  </v>
      </c>
    </row>
    <row r="61" spans="1:9" ht="45" customHeight="1">
      <c r="A61" s="83"/>
      <c r="B61" s="301" t="s">
        <v>642</v>
      </c>
      <c r="C61" s="201" t="s">
        <v>643</v>
      </c>
      <c r="D61" s="302">
        <v>1048</v>
      </c>
      <c r="E61" s="304"/>
      <c r="F61" s="305"/>
      <c r="G61" s="208"/>
      <c r="H61" s="305">
        <v>6</v>
      </c>
      <c r="I61" s="209" t="str">
        <f t="shared" si="2"/>
        <v xml:space="preserve">  </v>
      </c>
    </row>
    <row r="62" spans="1:9" s="8" customFormat="1" ht="20.100000000000001" customHeight="1">
      <c r="A62" s="448"/>
      <c r="B62" s="529"/>
      <c r="C62" s="461" t="s">
        <v>644</v>
      </c>
      <c r="D62" s="530">
        <v>1049</v>
      </c>
      <c r="E62" s="531"/>
      <c r="F62" s="531">
        <f t="shared" ref="F62" si="14">F58-F59+F60-F61</f>
        <v>55</v>
      </c>
      <c r="G62" s="531"/>
      <c r="H62" s="531"/>
      <c r="I62" s="533" t="str">
        <f t="shared" si="2"/>
        <v xml:space="preserve">  </v>
      </c>
    </row>
    <row r="63" spans="1:9" s="8" customFormat="1" ht="12.75" customHeight="1">
      <c r="A63" s="448"/>
      <c r="B63" s="529"/>
      <c r="C63" s="462" t="s">
        <v>716</v>
      </c>
      <c r="D63" s="530"/>
      <c r="E63" s="532"/>
      <c r="F63" s="532"/>
      <c r="G63" s="532"/>
      <c r="H63" s="532"/>
      <c r="I63" s="534" t="str">
        <f t="shared" si="2"/>
        <v xml:space="preserve">  </v>
      </c>
    </row>
    <row r="64" spans="1:9" s="8" customFormat="1" ht="20.100000000000001" customHeight="1">
      <c r="A64" s="448"/>
      <c r="B64" s="529"/>
      <c r="C64" s="461" t="s">
        <v>645</v>
      </c>
      <c r="D64" s="530">
        <v>1050</v>
      </c>
      <c r="E64" s="531">
        <f>E59-E58+E61-E60</f>
        <v>380</v>
      </c>
      <c r="F64" s="531"/>
      <c r="G64" s="531">
        <f t="shared" ref="G64:H64" si="15">G59-G58+G61-G60</f>
        <v>3778</v>
      </c>
      <c r="H64" s="531">
        <f t="shared" si="15"/>
        <v>6604</v>
      </c>
      <c r="I64" s="533">
        <f t="shared" si="2"/>
        <v>1.7480148226574908</v>
      </c>
    </row>
    <row r="65" spans="1:9" s="8" customFormat="1" ht="14.25" customHeight="1">
      <c r="A65" s="448"/>
      <c r="B65" s="529"/>
      <c r="C65" s="462" t="s">
        <v>646</v>
      </c>
      <c r="D65" s="530"/>
      <c r="E65" s="532"/>
      <c r="F65" s="532"/>
      <c r="G65" s="532"/>
      <c r="H65" s="532"/>
      <c r="I65" s="534" t="str">
        <f t="shared" si="2"/>
        <v xml:space="preserve">  </v>
      </c>
    </row>
    <row r="66" spans="1:9" ht="20.100000000000001" customHeight="1">
      <c r="A66" s="83"/>
      <c r="B66" s="301"/>
      <c r="C66" s="201" t="s">
        <v>647</v>
      </c>
      <c r="D66" s="302"/>
      <c r="E66" s="304"/>
      <c r="F66" s="305"/>
      <c r="G66" s="208"/>
      <c r="H66" s="305"/>
      <c r="I66" s="209" t="str">
        <f t="shared" si="2"/>
        <v xml:space="preserve">  </v>
      </c>
    </row>
    <row r="67" spans="1:9" ht="20.100000000000001" customHeight="1">
      <c r="A67" s="83"/>
      <c r="B67" s="301">
        <v>721</v>
      </c>
      <c r="C67" s="207" t="s">
        <v>648</v>
      </c>
      <c r="D67" s="302">
        <v>1051</v>
      </c>
      <c r="E67" s="304">
        <v>359</v>
      </c>
      <c r="F67" s="305"/>
      <c r="G67" s="208"/>
      <c r="H67" s="305">
        <v>239</v>
      </c>
      <c r="I67" s="209" t="str">
        <f t="shared" si="2"/>
        <v xml:space="preserve">  </v>
      </c>
    </row>
    <row r="68" spans="1:9" ht="20.100000000000001" customHeight="1">
      <c r="A68" s="83"/>
      <c r="B68" s="301" t="s">
        <v>649</v>
      </c>
      <c r="C68" s="207" t="s">
        <v>650</v>
      </c>
      <c r="D68" s="302">
        <v>1052</v>
      </c>
      <c r="E68" s="304">
        <v>130</v>
      </c>
      <c r="F68" s="305"/>
      <c r="G68" s="208"/>
      <c r="H68" s="305"/>
      <c r="I68" s="209" t="str">
        <f t="shared" si="2"/>
        <v xml:space="preserve">  </v>
      </c>
    </row>
    <row r="69" spans="1:9" ht="20.100000000000001" customHeight="1">
      <c r="A69" s="83"/>
      <c r="B69" s="301" t="s">
        <v>651</v>
      </c>
      <c r="C69" s="207" t="s">
        <v>652</v>
      </c>
      <c r="D69" s="302">
        <v>1053</v>
      </c>
      <c r="E69" s="304"/>
      <c r="F69" s="305"/>
      <c r="G69" s="208"/>
      <c r="H69" s="305"/>
      <c r="I69" s="209" t="str">
        <f t="shared" si="2"/>
        <v xml:space="preserve">  </v>
      </c>
    </row>
    <row r="70" spans="1:9" ht="20.100000000000001" customHeight="1">
      <c r="A70" s="83"/>
      <c r="B70" s="301">
        <v>723</v>
      </c>
      <c r="C70" s="201" t="s">
        <v>653</v>
      </c>
      <c r="D70" s="302">
        <v>1054</v>
      </c>
      <c r="E70" s="304"/>
      <c r="F70" s="305"/>
      <c r="G70" s="208"/>
      <c r="H70" s="305"/>
      <c r="I70" s="209" t="str">
        <f t="shared" si="2"/>
        <v xml:space="preserve">  </v>
      </c>
    </row>
    <row r="71" spans="1:9" s="8" customFormat="1" ht="20.100000000000001" customHeight="1">
      <c r="A71" s="448"/>
      <c r="B71" s="507"/>
      <c r="C71" s="460" t="s">
        <v>654</v>
      </c>
      <c r="D71" s="509">
        <v>1055</v>
      </c>
      <c r="E71" s="528"/>
      <c r="F71" s="528">
        <f t="shared" ref="F71" si="16">F62-F64-F67-F68+F69-F70</f>
        <v>55</v>
      </c>
      <c r="G71" s="528"/>
      <c r="H71" s="528"/>
      <c r="I71" s="519" t="str">
        <f t="shared" si="2"/>
        <v xml:space="preserve">  </v>
      </c>
    </row>
    <row r="72" spans="1:9" s="8" customFormat="1" ht="14.25" customHeight="1">
      <c r="A72" s="448"/>
      <c r="B72" s="507"/>
      <c r="C72" s="455" t="s">
        <v>655</v>
      </c>
      <c r="D72" s="509"/>
      <c r="E72" s="511"/>
      <c r="F72" s="511"/>
      <c r="G72" s="511"/>
      <c r="H72" s="511"/>
      <c r="I72" s="520" t="str">
        <f t="shared" si="2"/>
        <v xml:space="preserve">  </v>
      </c>
    </row>
    <row r="73" spans="1:9" s="8" customFormat="1" ht="20.100000000000001" customHeight="1">
      <c r="A73" s="448"/>
      <c r="B73" s="507"/>
      <c r="C73" s="460" t="s">
        <v>656</v>
      </c>
      <c r="D73" s="509">
        <v>1056</v>
      </c>
      <c r="E73" s="528">
        <f>E64-E62+E67+E68-E69+E70</f>
        <v>869</v>
      </c>
      <c r="F73" s="528"/>
      <c r="G73" s="528">
        <f t="shared" ref="G73:H73" si="17">G64-G62+G67+G68-G69+G70</f>
        <v>3778</v>
      </c>
      <c r="H73" s="528">
        <f t="shared" si="17"/>
        <v>6843</v>
      </c>
      <c r="I73" s="519">
        <f t="shared" si="2"/>
        <v>1.8112758073054527</v>
      </c>
    </row>
    <row r="74" spans="1:9" s="8" customFormat="1" ht="14.25" customHeight="1">
      <c r="A74" s="448"/>
      <c r="B74" s="507"/>
      <c r="C74" s="455" t="s">
        <v>657</v>
      </c>
      <c r="D74" s="509"/>
      <c r="E74" s="511"/>
      <c r="F74" s="511"/>
      <c r="G74" s="511"/>
      <c r="H74" s="511"/>
      <c r="I74" s="520" t="str">
        <f t="shared" si="2"/>
        <v xml:space="preserve">  </v>
      </c>
    </row>
    <row r="75" spans="1:9" ht="20.100000000000001" customHeight="1">
      <c r="A75" s="83"/>
      <c r="B75" s="301"/>
      <c r="C75" s="207" t="s">
        <v>658</v>
      </c>
      <c r="D75" s="302">
        <v>1057</v>
      </c>
      <c r="E75" s="304"/>
      <c r="F75" s="305"/>
      <c r="G75" s="208"/>
      <c r="H75" s="305"/>
      <c r="I75" s="209" t="str">
        <f t="shared" ref="I75:I81" si="18">IFERROR(H75/G75,"  ")</f>
        <v xml:space="preserve">  </v>
      </c>
    </row>
    <row r="76" spans="1:9" ht="20.100000000000001" customHeight="1">
      <c r="A76" s="83"/>
      <c r="B76" s="301"/>
      <c r="C76" s="207" t="s">
        <v>659</v>
      </c>
      <c r="D76" s="302">
        <v>1058</v>
      </c>
      <c r="E76" s="304"/>
      <c r="F76" s="305"/>
      <c r="G76" s="208"/>
      <c r="H76" s="305"/>
      <c r="I76" s="209" t="str">
        <f t="shared" si="18"/>
        <v xml:space="preserve">  </v>
      </c>
    </row>
    <row r="77" spans="1:9" ht="20.100000000000001" customHeight="1">
      <c r="A77" s="83"/>
      <c r="B77" s="301"/>
      <c r="C77" s="207" t="s">
        <v>660</v>
      </c>
      <c r="D77" s="302">
        <v>1059</v>
      </c>
      <c r="E77" s="304"/>
      <c r="F77" s="305"/>
      <c r="G77" s="208"/>
      <c r="H77" s="305"/>
      <c r="I77" s="209" t="str">
        <f t="shared" si="18"/>
        <v xml:space="preserve">  </v>
      </c>
    </row>
    <row r="78" spans="1:9" ht="20.100000000000001" customHeight="1">
      <c r="A78" s="83"/>
      <c r="B78" s="301"/>
      <c r="C78" s="207" t="s">
        <v>661</v>
      </c>
      <c r="D78" s="302">
        <v>1060</v>
      </c>
      <c r="E78" s="304"/>
      <c r="F78" s="305"/>
      <c r="G78" s="208"/>
      <c r="H78" s="305"/>
      <c r="I78" s="209" t="str">
        <f t="shared" si="18"/>
        <v xml:space="preserve">  </v>
      </c>
    </row>
    <row r="79" spans="1:9" ht="20.100000000000001" customHeight="1">
      <c r="A79" s="83"/>
      <c r="B79" s="301"/>
      <c r="C79" s="207" t="s">
        <v>662</v>
      </c>
      <c r="D79" s="302"/>
      <c r="E79" s="304"/>
      <c r="F79" s="305"/>
      <c r="G79" s="208"/>
      <c r="H79" s="305"/>
      <c r="I79" s="209" t="str">
        <f t="shared" si="18"/>
        <v xml:space="preserve">  </v>
      </c>
    </row>
    <row r="80" spans="1:9" ht="20.100000000000001" customHeight="1">
      <c r="A80" s="83"/>
      <c r="B80" s="301"/>
      <c r="C80" s="207" t="s">
        <v>663</v>
      </c>
      <c r="D80" s="302">
        <v>1061</v>
      </c>
      <c r="E80" s="304"/>
      <c r="F80" s="305"/>
      <c r="G80" s="208"/>
      <c r="H80" s="305"/>
      <c r="I80" s="209" t="str">
        <f t="shared" si="18"/>
        <v xml:space="preserve">  </v>
      </c>
    </row>
    <row r="81" spans="1:9" ht="20.100000000000001" customHeight="1" thickBot="1">
      <c r="A81" s="83"/>
      <c r="B81" s="216"/>
      <c r="C81" s="303" t="s">
        <v>664</v>
      </c>
      <c r="D81" s="300">
        <v>1062</v>
      </c>
      <c r="E81" s="306"/>
      <c r="F81" s="307"/>
      <c r="G81" s="295"/>
      <c r="H81" s="307"/>
      <c r="I81" s="214" t="str">
        <f t="shared" si="18"/>
        <v xml:space="preserve">  </v>
      </c>
    </row>
    <row r="82" spans="1:9">
      <c r="B82" s="228"/>
      <c r="G82" s="13"/>
      <c r="H82" s="13"/>
      <c r="I82" s="13"/>
    </row>
    <row r="83" spans="1:9">
      <c r="B83" s="188" t="s">
        <v>571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G54:G55"/>
    <mergeCell ref="H54:H55"/>
    <mergeCell ref="I54:I55"/>
    <mergeCell ref="G56:G57"/>
    <mergeCell ref="H56:H57"/>
    <mergeCell ref="I56:I57"/>
    <mergeCell ref="G36:G37"/>
    <mergeCell ref="H36:H37"/>
    <mergeCell ref="I36:I37"/>
    <mergeCell ref="G42:G43"/>
    <mergeCell ref="I42:I43"/>
    <mergeCell ref="H42:H43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B54:B55"/>
    <mergeCell ref="D54:D55"/>
    <mergeCell ref="E54:E55"/>
    <mergeCell ref="F54:F55"/>
    <mergeCell ref="B56:B57"/>
    <mergeCell ref="D56:D57"/>
    <mergeCell ref="E56:E57"/>
    <mergeCell ref="F56:F5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F36:F37"/>
    <mergeCell ref="B42:B43"/>
    <mergeCell ref="D42:D43"/>
    <mergeCell ref="E42:E43"/>
    <mergeCell ref="F42:F43"/>
    <mergeCell ref="B36:B37"/>
    <mergeCell ref="D36:D37"/>
    <mergeCell ref="E36:E37"/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zoomScale="96" zoomScaleNormal="96" workbookViewId="0">
      <selection activeCell="I74" sqref="I74"/>
    </sheetView>
  </sheetViews>
  <sheetFormatPr defaultRowHeight="15.75"/>
  <cols>
    <col min="1" max="1" width="1.5703125" style="188" customWidth="1"/>
    <col min="2" max="2" width="21.7109375" style="188" customWidth="1"/>
    <col min="3" max="3" width="45.7109375" style="188" customWidth="1"/>
    <col min="4" max="4" width="7.5703125" style="188" customWidth="1"/>
    <col min="5" max="8" width="18.28515625" style="69" customWidth="1"/>
    <col min="9" max="9" width="16.5703125" style="188" customWidth="1"/>
    <col min="10" max="256" width="9.140625" style="188"/>
    <col min="257" max="257" width="2.7109375" style="188" customWidth="1"/>
    <col min="258" max="258" width="21.7109375" style="188" customWidth="1"/>
    <col min="259" max="259" width="45.7109375" style="188" customWidth="1"/>
    <col min="260" max="260" width="7.5703125" style="188" customWidth="1"/>
    <col min="261" max="264" width="15.7109375" style="188" customWidth="1"/>
    <col min="265" max="512" width="9.140625" style="188"/>
    <col min="513" max="513" width="2.7109375" style="188" customWidth="1"/>
    <col min="514" max="514" width="21.7109375" style="188" customWidth="1"/>
    <col min="515" max="515" width="45.7109375" style="188" customWidth="1"/>
    <col min="516" max="516" width="7.5703125" style="188" customWidth="1"/>
    <col min="517" max="520" width="15.7109375" style="188" customWidth="1"/>
    <col min="521" max="768" width="9.140625" style="188"/>
    <col min="769" max="769" width="2.7109375" style="188" customWidth="1"/>
    <col min="770" max="770" width="21.7109375" style="188" customWidth="1"/>
    <col min="771" max="771" width="45.7109375" style="188" customWidth="1"/>
    <col min="772" max="772" width="7.5703125" style="188" customWidth="1"/>
    <col min="773" max="776" width="15.7109375" style="188" customWidth="1"/>
    <col min="777" max="1024" width="9.140625" style="188"/>
    <col min="1025" max="1025" width="2.7109375" style="188" customWidth="1"/>
    <col min="1026" max="1026" width="21.7109375" style="188" customWidth="1"/>
    <col min="1027" max="1027" width="45.7109375" style="188" customWidth="1"/>
    <col min="1028" max="1028" width="7.5703125" style="188" customWidth="1"/>
    <col min="1029" max="1032" width="15.7109375" style="188" customWidth="1"/>
    <col min="1033" max="1280" width="9.140625" style="188"/>
    <col min="1281" max="1281" width="2.7109375" style="188" customWidth="1"/>
    <col min="1282" max="1282" width="21.7109375" style="188" customWidth="1"/>
    <col min="1283" max="1283" width="45.7109375" style="188" customWidth="1"/>
    <col min="1284" max="1284" width="7.5703125" style="188" customWidth="1"/>
    <col min="1285" max="1288" width="15.7109375" style="188" customWidth="1"/>
    <col min="1289" max="1536" width="9.140625" style="188"/>
    <col min="1537" max="1537" width="2.7109375" style="188" customWidth="1"/>
    <col min="1538" max="1538" width="21.7109375" style="188" customWidth="1"/>
    <col min="1539" max="1539" width="45.7109375" style="188" customWidth="1"/>
    <col min="1540" max="1540" width="7.5703125" style="188" customWidth="1"/>
    <col min="1541" max="1544" width="15.7109375" style="188" customWidth="1"/>
    <col min="1545" max="1792" width="9.140625" style="188"/>
    <col min="1793" max="1793" width="2.7109375" style="188" customWidth="1"/>
    <col min="1794" max="1794" width="21.7109375" style="188" customWidth="1"/>
    <col min="1795" max="1795" width="45.7109375" style="188" customWidth="1"/>
    <col min="1796" max="1796" width="7.5703125" style="188" customWidth="1"/>
    <col min="1797" max="1800" width="15.7109375" style="188" customWidth="1"/>
    <col min="1801" max="2048" width="9.140625" style="188"/>
    <col min="2049" max="2049" width="2.7109375" style="188" customWidth="1"/>
    <col min="2050" max="2050" width="21.7109375" style="188" customWidth="1"/>
    <col min="2051" max="2051" width="45.7109375" style="188" customWidth="1"/>
    <col min="2052" max="2052" width="7.5703125" style="188" customWidth="1"/>
    <col min="2053" max="2056" width="15.7109375" style="188" customWidth="1"/>
    <col min="2057" max="2304" width="9.140625" style="188"/>
    <col min="2305" max="2305" width="2.7109375" style="188" customWidth="1"/>
    <col min="2306" max="2306" width="21.7109375" style="188" customWidth="1"/>
    <col min="2307" max="2307" width="45.7109375" style="188" customWidth="1"/>
    <col min="2308" max="2308" width="7.5703125" style="188" customWidth="1"/>
    <col min="2309" max="2312" width="15.7109375" style="188" customWidth="1"/>
    <col min="2313" max="2560" width="9.140625" style="188"/>
    <col min="2561" max="2561" width="2.7109375" style="188" customWidth="1"/>
    <col min="2562" max="2562" width="21.7109375" style="188" customWidth="1"/>
    <col min="2563" max="2563" width="45.7109375" style="188" customWidth="1"/>
    <col min="2564" max="2564" width="7.5703125" style="188" customWidth="1"/>
    <col min="2565" max="2568" width="15.7109375" style="188" customWidth="1"/>
    <col min="2569" max="2816" width="9.140625" style="188"/>
    <col min="2817" max="2817" width="2.7109375" style="188" customWidth="1"/>
    <col min="2818" max="2818" width="21.7109375" style="188" customWidth="1"/>
    <col min="2819" max="2819" width="45.7109375" style="188" customWidth="1"/>
    <col min="2820" max="2820" width="7.5703125" style="188" customWidth="1"/>
    <col min="2821" max="2824" width="15.7109375" style="188" customWidth="1"/>
    <col min="2825" max="3072" width="9.140625" style="188"/>
    <col min="3073" max="3073" width="2.7109375" style="188" customWidth="1"/>
    <col min="3074" max="3074" width="21.7109375" style="188" customWidth="1"/>
    <col min="3075" max="3075" width="45.7109375" style="188" customWidth="1"/>
    <col min="3076" max="3076" width="7.5703125" style="188" customWidth="1"/>
    <col min="3077" max="3080" width="15.7109375" style="188" customWidth="1"/>
    <col min="3081" max="3328" width="9.140625" style="188"/>
    <col min="3329" max="3329" width="2.7109375" style="188" customWidth="1"/>
    <col min="3330" max="3330" width="21.7109375" style="188" customWidth="1"/>
    <col min="3331" max="3331" width="45.7109375" style="188" customWidth="1"/>
    <col min="3332" max="3332" width="7.5703125" style="188" customWidth="1"/>
    <col min="3333" max="3336" width="15.7109375" style="188" customWidth="1"/>
    <col min="3337" max="3584" width="9.140625" style="188"/>
    <col min="3585" max="3585" width="2.7109375" style="188" customWidth="1"/>
    <col min="3586" max="3586" width="21.7109375" style="188" customWidth="1"/>
    <col min="3587" max="3587" width="45.7109375" style="188" customWidth="1"/>
    <col min="3588" max="3588" width="7.5703125" style="188" customWidth="1"/>
    <col min="3589" max="3592" width="15.7109375" style="188" customWidth="1"/>
    <col min="3593" max="3840" width="9.140625" style="188"/>
    <col min="3841" max="3841" width="2.7109375" style="188" customWidth="1"/>
    <col min="3842" max="3842" width="21.7109375" style="188" customWidth="1"/>
    <col min="3843" max="3843" width="45.7109375" style="188" customWidth="1"/>
    <col min="3844" max="3844" width="7.5703125" style="188" customWidth="1"/>
    <col min="3845" max="3848" width="15.7109375" style="188" customWidth="1"/>
    <col min="3849" max="4096" width="9.140625" style="188"/>
    <col min="4097" max="4097" width="2.7109375" style="188" customWidth="1"/>
    <col min="4098" max="4098" width="21.7109375" style="188" customWidth="1"/>
    <col min="4099" max="4099" width="45.7109375" style="188" customWidth="1"/>
    <col min="4100" max="4100" width="7.5703125" style="188" customWidth="1"/>
    <col min="4101" max="4104" width="15.7109375" style="188" customWidth="1"/>
    <col min="4105" max="4352" width="9.140625" style="188"/>
    <col min="4353" max="4353" width="2.7109375" style="188" customWidth="1"/>
    <col min="4354" max="4354" width="21.7109375" style="188" customWidth="1"/>
    <col min="4355" max="4355" width="45.7109375" style="188" customWidth="1"/>
    <col min="4356" max="4356" width="7.5703125" style="188" customWidth="1"/>
    <col min="4357" max="4360" width="15.7109375" style="188" customWidth="1"/>
    <col min="4361" max="4608" width="9.140625" style="188"/>
    <col min="4609" max="4609" width="2.7109375" style="188" customWidth="1"/>
    <col min="4610" max="4610" width="21.7109375" style="188" customWidth="1"/>
    <col min="4611" max="4611" width="45.7109375" style="188" customWidth="1"/>
    <col min="4612" max="4612" width="7.5703125" style="188" customWidth="1"/>
    <col min="4613" max="4616" width="15.7109375" style="188" customWidth="1"/>
    <col min="4617" max="4864" width="9.140625" style="188"/>
    <col min="4865" max="4865" width="2.7109375" style="188" customWidth="1"/>
    <col min="4866" max="4866" width="21.7109375" style="188" customWidth="1"/>
    <col min="4867" max="4867" width="45.7109375" style="188" customWidth="1"/>
    <col min="4868" max="4868" width="7.5703125" style="188" customWidth="1"/>
    <col min="4869" max="4872" width="15.7109375" style="188" customWidth="1"/>
    <col min="4873" max="5120" width="9.140625" style="188"/>
    <col min="5121" max="5121" width="2.7109375" style="188" customWidth="1"/>
    <col min="5122" max="5122" width="21.7109375" style="188" customWidth="1"/>
    <col min="5123" max="5123" width="45.7109375" style="188" customWidth="1"/>
    <col min="5124" max="5124" width="7.5703125" style="188" customWidth="1"/>
    <col min="5125" max="5128" width="15.7109375" style="188" customWidth="1"/>
    <col min="5129" max="5376" width="9.140625" style="188"/>
    <col min="5377" max="5377" width="2.7109375" style="188" customWidth="1"/>
    <col min="5378" max="5378" width="21.7109375" style="188" customWidth="1"/>
    <col min="5379" max="5379" width="45.7109375" style="188" customWidth="1"/>
    <col min="5380" max="5380" width="7.5703125" style="188" customWidth="1"/>
    <col min="5381" max="5384" width="15.7109375" style="188" customWidth="1"/>
    <col min="5385" max="5632" width="9.140625" style="188"/>
    <col min="5633" max="5633" width="2.7109375" style="188" customWidth="1"/>
    <col min="5634" max="5634" width="21.7109375" style="188" customWidth="1"/>
    <col min="5635" max="5635" width="45.7109375" style="188" customWidth="1"/>
    <col min="5636" max="5636" width="7.5703125" style="188" customWidth="1"/>
    <col min="5637" max="5640" width="15.7109375" style="188" customWidth="1"/>
    <col min="5641" max="5888" width="9.140625" style="188"/>
    <col min="5889" max="5889" width="2.7109375" style="188" customWidth="1"/>
    <col min="5890" max="5890" width="21.7109375" style="188" customWidth="1"/>
    <col min="5891" max="5891" width="45.7109375" style="188" customWidth="1"/>
    <col min="5892" max="5892" width="7.5703125" style="188" customWidth="1"/>
    <col min="5893" max="5896" width="15.7109375" style="188" customWidth="1"/>
    <col min="5897" max="6144" width="9.140625" style="188"/>
    <col min="6145" max="6145" width="2.7109375" style="188" customWidth="1"/>
    <col min="6146" max="6146" width="21.7109375" style="188" customWidth="1"/>
    <col min="6147" max="6147" width="45.7109375" style="188" customWidth="1"/>
    <col min="6148" max="6148" width="7.5703125" style="188" customWidth="1"/>
    <col min="6149" max="6152" width="15.7109375" style="188" customWidth="1"/>
    <col min="6153" max="6400" width="9.140625" style="188"/>
    <col min="6401" max="6401" width="2.7109375" style="188" customWidth="1"/>
    <col min="6402" max="6402" width="21.7109375" style="188" customWidth="1"/>
    <col min="6403" max="6403" width="45.7109375" style="188" customWidth="1"/>
    <col min="6404" max="6404" width="7.5703125" style="188" customWidth="1"/>
    <col min="6405" max="6408" width="15.7109375" style="188" customWidth="1"/>
    <col min="6409" max="6656" width="9.140625" style="188"/>
    <col min="6657" max="6657" width="2.7109375" style="188" customWidth="1"/>
    <col min="6658" max="6658" width="21.7109375" style="188" customWidth="1"/>
    <col min="6659" max="6659" width="45.7109375" style="188" customWidth="1"/>
    <col min="6660" max="6660" width="7.5703125" style="188" customWidth="1"/>
    <col min="6661" max="6664" width="15.7109375" style="188" customWidth="1"/>
    <col min="6665" max="6912" width="9.140625" style="188"/>
    <col min="6913" max="6913" width="2.7109375" style="188" customWidth="1"/>
    <col min="6914" max="6914" width="21.7109375" style="188" customWidth="1"/>
    <col min="6915" max="6915" width="45.7109375" style="188" customWidth="1"/>
    <col min="6916" max="6916" width="7.5703125" style="188" customWidth="1"/>
    <col min="6917" max="6920" width="15.7109375" style="188" customWidth="1"/>
    <col min="6921" max="7168" width="9.140625" style="188"/>
    <col min="7169" max="7169" width="2.7109375" style="188" customWidth="1"/>
    <col min="7170" max="7170" width="21.7109375" style="188" customWidth="1"/>
    <col min="7171" max="7171" width="45.7109375" style="188" customWidth="1"/>
    <col min="7172" max="7172" width="7.5703125" style="188" customWidth="1"/>
    <col min="7173" max="7176" width="15.7109375" style="188" customWidth="1"/>
    <col min="7177" max="7424" width="9.140625" style="188"/>
    <col min="7425" max="7425" width="2.7109375" style="188" customWidth="1"/>
    <col min="7426" max="7426" width="21.7109375" style="188" customWidth="1"/>
    <col min="7427" max="7427" width="45.7109375" style="188" customWidth="1"/>
    <col min="7428" max="7428" width="7.5703125" style="188" customWidth="1"/>
    <col min="7429" max="7432" width="15.7109375" style="188" customWidth="1"/>
    <col min="7433" max="7680" width="9.140625" style="188"/>
    <col min="7681" max="7681" width="2.7109375" style="188" customWidth="1"/>
    <col min="7682" max="7682" width="21.7109375" style="188" customWidth="1"/>
    <col min="7683" max="7683" width="45.7109375" style="188" customWidth="1"/>
    <col min="7684" max="7684" width="7.5703125" style="188" customWidth="1"/>
    <col min="7685" max="7688" width="15.7109375" style="188" customWidth="1"/>
    <col min="7689" max="7936" width="9.140625" style="188"/>
    <col min="7937" max="7937" width="2.7109375" style="188" customWidth="1"/>
    <col min="7938" max="7938" width="21.7109375" style="188" customWidth="1"/>
    <col min="7939" max="7939" width="45.7109375" style="188" customWidth="1"/>
    <col min="7940" max="7940" width="7.5703125" style="188" customWidth="1"/>
    <col min="7941" max="7944" width="15.7109375" style="188" customWidth="1"/>
    <col min="7945" max="8192" width="9.140625" style="188"/>
    <col min="8193" max="8193" width="2.7109375" style="188" customWidth="1"/>
    <col min="8194" max="8194" width="21.7109375" style="188" customWidth="1"/>
    <col min="8195" max="8195" width="45.7109375" style="188" customWidth="1"/>
    <col min="8196" max="8196" width="7.5703125" style="188" customWidth="1"/>
    <col min="8197" max="8200" width="15.7109375" style="188" customWidth="1"/>
    <col min="8201" max="8448" width="9.140625" style="188"/>
    <col min="8449" max="8449" width="2.7109375" style="188" customWidth="1"/>
    <col min="8450" max="8450" width="21.7109375" style="188" customWidth="1"/>
    <col min="8451" max="8451" width="45.7109375" style="188" customWidth="1"/>
    <col min="8452" max="8452" width="7.5703125" style="188" customWidth="1"/>
    <col min="8453" max="8456" width="15.7109375" style="188" customWidth="1"/>
    <col min="8457" max="8704" width="9.140625" style="188"/>
    <col min="8705" max="8705" width="2.7109375" style="188" customWidth="1"/>
    <col min="8706" max="8706" width="21.7109375" style="188" customWidth="1"/>
    <col min="8707" max="8707" width="45.7109375" style="188" customWidth="1"/>
    <col min="8708" max="8708" width="7.5703125" style="188" customWidth="1"/>
    <col min="8709" max="8712" width="15.7109375" style="188" customWidth="1"/>
    <col min="8713" max="8960" width="9.140625" style="188"/>
    <col min="8961" max="8961" width="2.7109375" style="188" customWidth="1"/>
    <col min="8962" max="8962" width="21.7109375" style="188" customWidth="1"/>
    <col min="8963" max="8963" width="45.7109375" style="188" customWidth="1"/>
    <col min="8964" max="8964" width="7.5703125" style="188" customWidth="1"/>
    <col min="8965" max="8968" width="15.7109375" style="188" customWidth="1"/>
    <col min="8969" max="9216" width="9.140625" style="188"/>
    <col min="9217" max="9217" width="2.7109375" style="188" customWidth="1"/>
    <col min="9218" max="9218" width="21.7109375" style="188" customWidth="1"/>
    <col min="9219" max="9219" width="45.7109375" style="188" customWidth="1"/>
    <col min="9220" max="9220" width="7.5703125" style="188" customWidth="1"/>
    <col min="9221" max="9224" width="15.7109375" style="188" customWidth="1"/>
    <col min="9225" max="9472" width="9.140625" style="188"/>
    <col min="9473" max="9473" width="2.7109375" style="188" customWidth="1"/>
    <col min="9474" max="9474" width="21.7109375" style="188" customWidth="1"/>
    <col min="9475" max="9475" width="45.7109375" style="188" customWidth="1"/>
    <col min="9476" max="9476" width="7.5703125" style="188" customWidth="1"/>
    <col min="9477" max="9480" width="15.7109375" style="188" customWidth="1"/>
    <col min="9481" max="9728" width="9.140625" style="188"/>
    <col min="9729" max="9729" width="2.7109375" style="188" customWidth="1"/>
    <col min="9730" max="9730" width="21.7109375" style="188" customWidth="1"/>
    <col min="9731" max="9731" width="45.7109375" style="188" customWidth="1"/>
    <col min="9732" max="9732" width="7.5703125" style="188" customWidth="1"/>
    <col min="9733" max="9736" width="15.7109375" style="188" customWidth="1"/>
    <col min="9737" max="9984" width="9.140625" style="188"/>
    <col min="9985" max="9985" width="2.7109375" style="188" customWidth="1"/>
    <col min="9986" max="9986" width="21.7109375" style="188" customWidth="1"/>
    <col min="9987" max="9987" width="45.7109375" style="188" customWidth="1"/>
    <col min="9988" max="9988" width="7.5703125" style="188" customWidth="1"/>
    <col min="9989" max="9992" width="15.7109375" style="188" customWidth="1"/>
    <col min="9993" max="10240" width="9.140625" style="188"/>
    <col min="10241" max="10241" width="2.7109375" style="188" customWidth="1"/>
    <col min="10242" max="10242" width="21.7109375" style="188" customWidth="1"/>
    <col min="10243" max="10243" width="45.7109375" style="188" customWidth="1"/>
    <col min="10244" max="10244" width="7.5703125" style="188" customWidth="1"/>
    <col min="10245" max="10248" width="15.7109375" style="188" customWidth="1"/>
    <col min="10249" max="10496" width="9.140625" style="188"/>
    <col min="10497" max="10497" width="2.7109375" style="188" customWidth="1"/>
    <col min="10498" max="10498" width="21.7109375" style="188" customWidth="1"/>
    <col min="10499" max="10499" width="45.7109375" style="188" customWidth="1"/>
    <col min="10500" max="10500" width="7.5703125" style="188" customWidth="1"/>
    <col min="10501" max="10504" width="15.7109375" style="188" customWidth="1"/>
    <col min="10505" max="10752" width="9.140625" style="188"/>
    <col min="10753" max="10753" width="2.7109375" style="188" customWidth="1"/>
    <col min="10754" max="10754" width="21.7109375" style="188" customWidth="1"/>
    <col min="10755" max="10755" width="45.7109375" style="188" customWidth="1"/>
    <col min="10756" max="10756" width="7.5703125" style="188" customWidth="1"/>
    <col min="10757" max="10760" width="15.7109375" style="188" customWidth="1"/>
    <col min="10761" max="11008" width="9.140625" style="188"/>
    <col min="11009" max="11009" width="2.7109375" style="188" customWidth="1"/>
    <col min="11010" max="11010" width="21.7109375" style="188" customWidth="1"/>
    <col min="11011" max="11011" width="45.7109375" style="188" customWidth="1"/>
    <col min="11012" max="11012" width="7.5703125" style="188" customWidth="1"/>
    <col min="11013" max="11016" width="15.7109375" style="188" customWidth="1"/>
    <col min="11017" max="11264" width="9.140625" style="188"/>
    <col min="11265" max="11265" width="2.7109375" style="188" customWidth="1"/>
    <col min="11266" max="11266" width="21.7109375" style="188" customWidth="1"/>
    <col min="11267" max="11267" width="45.7109375" style="188" customWidth="1"/>
    <col min="11268" max="11268" width="7.5703125" style="188" customWidth="1"/>
    <col min="11269" max="11272" width="15.7109375" style="188" customWidth="1"/>
    <col min="11273" max="11520" width="9.140625" style="188"/>
    <col min="11521" max="11521" width="2.7109375" style="188" customWidth="1"/>
    <col min="11522" max="11522" width="21.7109375" style="188" customWidth="1"/>
    <col min="11523" max="11523" width="45.7109375" style="188" customWidth="1"/>
    <col min="11524" max="11524" width="7.5703125" style="188" customWidth="1"/>
    <col min="11525" max="11528" width="15.7109375" style="188" customWidth="1"/>
    <col min="11529" max="11776" width="9.140625" style="188"/>
    <col min="11777" max="11777" width="2.7109375" style="188" customWidth="1"/>
    <col min="11778" max="11778" width="21.7109375" style="188" customWidth="1"/>
    <col min="11779" max="11779" width="45.7109375" style="188" customWidth="1"/>
    <col min="11780" max="11780" width="7.5703125" style="188" customWidth="1"/>
    <col min="11781" max="11784" width="15.7109375" style="188" customWidth="1"/>
    <col min="11785" max="12032" width="9.140625" style="188"/>
    <col min="12033" max="12033" width="2.7109375" style="188" customWidth="1"/>
    <col min="12034" max="12034" width="21.7109375" style="188" customWidth="1"/>
    <col min="12035" max="12035" width="45.7109375" style="188" customWidth="1"/>
    <col min="12036" max="12036" width="7.5703125" style="188" customWidth="1"/>
    <col min="12037" max="12040" width="15.7109375" style="188" customWidth="1"/>
    <col min="12041" max="12288" width="9.140625" style="188"/>
    <col min="12289" max="12289" width="2.7109375" style="188" customWidth="1"/>
    <col min="12290" max="12290" width="21.7109375" style="188" customWidth="1"/>
    <col min="12291" max="12291" width="45.7109375" style="188" customWidth="1"/>
    <col min="12292" max="12292" width="7.5703125" style="188" customWidth="1"/>
    <col min="12293" max="12296" width="15.7109375" style="188" customWidth="1"/>
    <col min="12297" max="12544" width="9.140625" style="188"/>
    <col min="12545" max="12545" width="2.7109375" style="188" customWidth="1"/>
    <col min="12546" max="12546" width="21.7109375" style="188" customWidth="1"/>
    <col min="12547" max="12547" width="45.7109375" style="188" customWidth="1"/>
    <col min="12548" max="12548" width="7.5703125" style="188" customWidth="1"/>
    <col min="12549" max="12552" width="15.7109375" style="188" customWidth="1"/>
    <col min="12553" max="12800" width="9.140625" style="188"/>
    <col min="12801" max="12801" width="2.7109375" style="188" customWidth="1"/>
    <col min="12802" max="12802" width="21.7109375" style="188" customWidth="1"/>
    <col min="12803" max="12803" width="45.7109375" style="188" customWidth="1"/>
    <col min="12804" max="12804" width="7.5703125" style="188" customWidth="1"/>
    <col min="12805" max="12808" width="15.7109375" style="188" customWidth="1"/>
    <col min="12809" max="13056" width="9.140625" style="188"/>
    <col min="13057" max="13057" width="2.7109375" style="188" customWidth="1"/>
    <col min="13058" max="13058" width="21.7109375" style="188" customWidth="1"/>
    <col min="13059" max="13059" width="45.7109375" style="188" customWidth="1"/>
    <col min="13060" max="13060" width="7.5703125" style="188" customWidth="1"/>
    <col min="13061" max="13064" width="15.7109375" style="188" customWidth="1"/>
    <col min="13065" max="13312" width="9.140625" style="188"/>
    <col min="13313" max="13313" width="2.7109375" style="188" customWidth="1"/>
    <col min="13314" max="13314" width="21.7109375" style="188" customWidth="1"/>
    <col min="13315" max="13315" width="45.7109375" style="188" customWidth="1"/>
    <col min="13316" max="13316" width="7.5703125" style="188" customWidth="1"/>
    <col min="13317" max="13320" width="15.7109375" style="188" customWidth="1"/>
    <col min="13321" max="13568" width="9.140625" style="188"/>
    <col min="13569" max="13569" width="2.7109375" style="188" customWidth="1"/>
    <col min="13570" max="13570" width="21.7109375" style="188" customWidth="1"/>
    <col min="13571" max="13571" width="45.7109375" style="188" customWidth="1"/>
    <col min="13572" max="13572" width="7.5703125" style="188" customWidth="1"/>
    <col min="13573" max="13576" width="15.7109375" style="188" customWidth="1"/>
    <col min="13577" max="13824" width="9.140625" style="188"/>
    <col min="13825" max="13825" width="2.7109375" style="188" customWidth="1"/>
    <col min="13826" max="13826" width="21.7109375" style="188" customWidth="1"/>
    <col min="13827" max="13827" width="45.7109375" style="188" customWidth="1"/>
    <col min="13828" max="13828" width="7.5703125" style="188" customWidth="1"/>
    <col min="13829" max="13832" width="15.7109375" style="188" customWidth="1"/>
    <col min="13833" max="14080" width="9.140625" style="188"/>
    <col min="14081" max="14081" width="2.7109375" style="188" customWidth="1"/>
    <col min="14082" max="14082" width="21.7109375" style="188" customWidth="1"/>
    <col min="14083" max="14083" width="45.7109375" style="188" customWidth="1"/>
    <col min="14084" max="14084" width="7.5703125" style="188" customWidth="1"/>
    <col min="14085" max="14088" width="15.7109375" style="188" customWidth="1"/>
    <col min="14089" max="14336" width="9.140625" style="188"/>
    <col min="14337" max="14337" width="2.7109375" style="188" customWidth="1"/>
    <col min="14338" max="14338" width="21.7109375" style="188" customWidth="1"/>
    <col min="14339" max="14339" width="45.7109375" style="188" customWidth="1"/>
    <col min="14340" max="14340" width="7.5703125" style="188" customWidth="1"/>
    <col min="14341" max="14344" width="15.7109375" style="188" customWidth="1"/>
    <col min="14345" max="14592" width="9.140625" style="188"/>
    <col min="14593" max="14593" width="2.7109375" style="188" customWidth="1"/>
    <col min="14594" max="14594" width="21.7109375" style="188" customWidth="1"/>
    <col min="14595" max="14595" width="45.7109375" style="188" customWidth="1"/>
    <col min="14596" max="14596" width="7.5703125" style="188" customWidth="1"/>
    <col min="14597" max="14600" width="15.7109375" style="188" customWidth="1"/>
    <col min="14601" max="14848" width="9.140625" style="188"/>
    <col min="14849" max="14849" width="2.7109375" style="188" customWidth="1"/>
    <col min="14850" max="14850" width="21.7109375" style="188" customWidth="1"/>
    <col min="14851" max="14851" width="45.7109375" style="188" customWidth="1"/>
    <col min="14852" max="14852" width="7.5703125" style="188" customWidth="1"/>
    <col min="14853" max="14856" width="15.7109375" style="188" customWidth="1"/>
    <col min="14857" max="15104" width="9.140625" style="188"/>
    <col min="15105" max="15105" width="2.7109375" style="188" customWidth="1"/>
    <col min="15106" max="15106" width="21.7109375" style="188" customWidth="1"/>
    <col min="15107" max="15107" width="45.7109375" style="188" customWidth="1"/>
    <col min="15108" max="15108" width="7.5703125" style="188" customWidth="1"/>
    <col min="15109" max="15112" width="15.7109375" style="188" customWidth="1"/>
    <col min="15113" max="15360" width="9.140625" style="188"/>
    <col min="15361" max="15361" width="2.7109375" style="188" customWidth="1"/>
    <col min="15362" max="15362" width="21.7109375" style="188" customWidth="1"/>
    <col min="15363" max="15363" width="45.7109375" style="188" customWidth="1"/>
    <col min="15364" max="15364" width="7.5703125" style="188" customWidth="1"/>
    <col min="15365" max="15368" width="15.7109375" style="188" customWidth="1"/>
    <col min="15369" max="15616" width="9.140625" style="188"/>
    <col min="15617" max="15617" width="2.7109375" style="188" customWidth="1"/>
    <col min="15618" max="15618" width="21.7109375" style="188" customWidth="1"/>
    <col min="15619" max="15619" width="45.7109375" style="188" customWidth="1"/>
    <col min="15620" max="15620" width="7.5703125" style="188" customWidth="1"/>
    <col min="15621" max="15624" width="15.7109375" style="188" customWidth="1"/>
    <col min="15625" max="15872" width="9.140625" style="188"/>
    <col min="15873" max="15873" width="2.7109375" style="188" customWidth="1"/>
    <col min="15874" max="15874" width="21.7109375" style="188" customWidth="1"/>
    <col min="15875" max="15875" width="45.7109375" style="188" customWidth="1"/>
    <col min="15876" max="15876" width="7.5703125" style="188" customWidth="1"/>
    <col min="15877" max="15880" width="15.7109375" style="188" customWidth="1"/>
    <col min="15881" max="16128" width="9.140625" style="188"/>
    <col min="16129" max="16129" width="2.7109375" style="188" customWidth="1"/>
    <col min="16130" max="16130" width="21.7109375" style="188" customWidth="1"/>
    <col min="16131" max="16131" width="45.7109375" style="188" customWidth="1"/>
    <col min="16132" max="16132" width="7.5703125" style="188" customWidth="1"/>
    <col min="16133" max="16136" width="15.7109375" style="188" customWidth="1"/>
    <col min="16137" max="16384" width="9.140625" style="188"/>
  </cols>
  <sheetData>
    <row r="1" spans="1:12" ht="12.75" customHeight="1">
      <c r="H1" s="199"/>
      <c r="I1" s="199" t="s">
        <v>568</v>
      </c>
    </row>
    <row r="2" spans="1:12" ht="17.25" customHeight="1">
      <c r="B2" s="537" t="s">
        <v>773</v>
      </c>
      <c r="C2" s="537"/>
      <c r="D2" s="537"/>
      <c r="E2" s="537"/>
      <c r="F2" s="537"/>
      <c r="G2" s="537"/>
      <c r="H2" s="537"/>
      <c r="I2" s="537"/>
    </row>
    <row r="3" spans="1:12" ht="12" customHeight="1" thickBot="1">
      <c r="E3" s="188"/>
      <c r="F3" s="188"/>
      <c r="G3" s="188"/>
      <c r="H3" s="189"/>
      <c r="I3" s="189" t="s">
        <v>128</v>
      </c>
    </row>
    <row r="4" spans="1:12" ht="24" customHeight="1">
      <c r="B4" s="542" t="s">
        <v>60</v>
      </c>
      <c r="C4" s="544" t="s">
        <v>61</v>
      </c>
      <c r="D4" s="546" t="s">
        <v>84</v>
      </c>
      <c r="E4" s="515" t="s">
        <v>714</v>
      </c>
      <c r="F4" s="517" t="s">
        <v>715</v>
      </c>
      <c r="G4" s="526" t="s">
        <v>774</v>
      </c>
      <c r="H4" s="527"/>
      <c r="I4" s="524" t="s">
        <v>770</v>
      </c>
    </row>
    <row r="5" spans="1:12" ht="28.5" customHeight="1">
      <c r="B5" s="543"/>
      <c r="C5" s="545"/>
      <c r="D5" s="547"/>
      <c r="E5" s="516"/>
      <c r="F5" s="518"/>
      <c r="G5" s="262" t="s">
        <v>67</v>
      </c>
      <c r="H5" s="444" t="s">
        <v>46</v>
      </c>
      <c r="I5" s="525"/>
    </row>
    <row r="6" spans="1:12" ht="12.75" customHeight="1" thickBot="1">
      <c r="B6" s="195">
        <v>1</v>
      </c>
      <c r="C6" s="196">
        <v>2</v>
      </c>
      <c r="D6" s="342">
        <v>3</v>
      </c>
      <c r="E6" s="339">
        <v>4</v>
      </c>
      <c r="F6" s="335">
        <v>5</v>
      </c>
      <c r="G6" s="332">
        <v>6</v>
      </c>
      <c r="H6" s="331">
        <v>7</v>
      </c>
      <c r="I6" s="198">
        <v>8</v>
      </c>
    </row>
    <row r="7" spans="1:12" ht="20.100000000000001" customHeight="1">
      <c r="B7" s="200"/>
      <c r="C7" s="201" t="s">
        <v>62</v>
      </c>
      <c r="D7" s="343"/>
      <c r="E7" s="333"/>
      <c r="F7" s="336"/>
      <c r="G7" s="333"/>
      <c r="H7" s="336"/>
      <c r="I7" s="202"/>
    </row>
    <row r="8" spans="1:12" ht="20.100000000000001" customHeight="1">
      <c r="A8" s="203"/>
      <c r="B8" s="445" t="s">
        <v>271</v>
      </c>
      <c r="C8" s="201" t="s">
        <v>272</v>
      </c>
      <c r="D8" s="446" t="s">
        <v>273</v>
      </c>
      <c r="E8" s="334"/>
      <c r="F8" s="337"/>
      <c r="G8" s="334"/>
      <c r="H8" s="338"/>
      <c r="I8" s="204" t="str">
        <f>IFERROR(H8/G8,"  ")</f>
        <v xml:space="preserve">  </v>
      </c>
    </row>
    <row r="9" spans="1:12" s="464" customFormat="1" ht="20.100000000000001" customHeight="1">
      <c r="A9" s="463"/>
      <c r="B9" s="548"/>
      <c r="C9" s="461" t="s">
        <v>274</v>
      </c>
      <c r="D9" s="549" t="s">
        <v>275</v>
      </c>
      <c r="E9" s="531">
        <f>E11+E18+E27+E28+E39</f>
        <v>49763</v>
      </c>
      <c r="F9" s="531">
        <f t="shared" ref="F9:H9" si="0">F11+F18+F27+F28+F39</f>
        <v>49200</v>
      </c>
      <c r="G9" s="531">
        <f t="shared" si="0"/>
        <v>48410</v>
      </c>
      <c r="H9" s="531">
        <f t="shared" si="0"/>
        <v>46849</v>
      </c>
      <c r="I9" s="533">
        <f t="shared" ref="I9:I72" si="1">IFERROR(H9/G9,"  ")</f>
        <v>0.96775459615781867</v>
      </c>
    </row>
    <row r="10" spans="1:12" s="464" customFormat="1" ht="13.5" customHeight="1">
      <c r="A10" s="463"/>
      <c r="B10" s="548"/>
      <c r="C10" s="462" t="s">
        <v>276</v>
      </c>
      <c r="D10" s="549"/>
      <c r="E10" s="532"/>
      <c r="F10" s="532"/>
      <c r="G10" s="532"/>
      <c r="H10" s="532"/>
      <c r="I10" s="534" t="str">
        <f t="shared" si="1"/>
        <v xml:space="preserve">  </v>
      </c>
    </row>
    <row r="11" spans="1:12" ht="20.100000000000001" customHeight="1">
      <c r="A11" s="203"/>
      <c r="B11" s="538" t="s">
        <v>277</v>
      </c>
      <c r="C11" s="404" t="s">
        <v>278</v>
      </c>
      <c r="D11" s="539" t="s">
        <v>279</v>
      </c>
      <c r="E11" s="540">
        <f>E13+E14+E15+E16+E17</f>
        <v>3</v>
      </c>
      <c r="F11" s="540">
        <f t="shared" ref="F11:H11" si="2">F13+F14+F15+F16+F17</f>
        <v>0</v>
      </c>
      <c r="G11" s="540">
        <f t="shared" si="2"/>
        <v>0</v>
      </c>
      <c r="H11" s="540">
        <f t="shared" si="2"/>
        <v>0</v>
      </c>
      <c r="I11" s="533" t="str">
        <f t="shared" si="1"/>
        <v xml:space="preserve">  </v>
      </c>
      <c r="L11" s="190"/>
    </row>
    <row r="12" spans="1:12" ht="12.75" customHeight="1">
      <c r="A12" s="203"/>
      <c r="B12" s="538"/>
      <c r="C12" s="405" t="s">
        <v>280</v>
      </c>
      <c r="D12" s="539"/>
      <c r="E12" s="541"/>
      <c r="F12" s="541"/>
      <c r="G12" s="541"/>
      <c r="H12" s="541"/>
      <c r="I12" s="534" t="str">
        <f t="shared" si="1"/>
        <v xml:space="preserve">  </v>
      </c>
    </row>
    <row r="13" spans="1:12" ht="20.100000000000001" customHeight="1">
      <c r="A13" s="203"/>
      <c r="B13" s="445" t="s">
        <v>85</v>
      </c>
      <c r="C13" s="207" t="s">
        <v>129</v>
      </c>
      <c r="D13" s="446" t="s">
        <v>281</v>
      </c>
      <c r="E13" s="304"/>
      <c r="F13" s="305"/>
      <c r="G13" s="304"/>
      <c r="H13" s="305"/>
      <c r="I13" s="209" t="str">
        <f t="shared" si="1"/>
        <v xml:space="preserve">  </v>
      </c>
    </row>
    <row r="14" spans="1:12" ht="25.5" customHeight="1">
      <c r="A14" s="203"/>
      <c r="B14" s="445" t="s">
        <v>282</v>
      </c>
      <c r="C14" s="207" t="s">
        <v>283</v>
      </c>
      <c r="D14" s="446" t="s">
        <v>284</v>
      </c>
      <c r="E14" s="304">
        <v>3</v>
      </c>
      <c r="F14" s="305"/>
      <c r="G14" s="304"/>
      <c r="H14" s="305">
        <v>0</v>
      </c>
      <c r="I14" s="209" t="str">
        <f t="shared" si="1"/>
        <v xml:space="preserve">  </v>
      </c>
    </row>
    <row r="15" spans="1:12" ht="20.100000000000001" customHeight="1">
      <c r="A15" s="203"/>
      <c r="B15" s="445" t="s">
        <v>93</v>
      </c>
      <c r="C15" s="207" t="s">
        <v>285</v>
      </c>
      <c r="D15" s="446" t="s">
        <v>286</v>
      </c>
      <c r="E15" s="304"/>
      <c r="F15" s="305"/>
      <c r="G15" s="304"/>
      <c r="H15" s="305"/>
      <c r="I15" s="209" t="str">
        <f t="shared" si="1"/>
        <v xml:space="preserve">  </v>
      </c>
    </row>
    <row r="16" spans="1:12" ht="25.5" customHeight="1">
      <c r="A16" s="203"/>
      <c r="B16" s="445" t="s">
        <v>287</v>
      </c>
      <c r="C16" s="207" t="s">
        <v>288</v>
      </c>
      <c r="D16" s="446" t="s">
        <v>289</v>
      </c>
      <c r="E16" s="304"/>
      <c r="F16" s="305"/>
      <c r="G16" s="304"/>
      <c r="H16" s="305"/>
      <c r="I16" s="209" t="str">
        <f t="shared" si="1"/>
        <v xml:space="preserve">  </v>
      </c>
    </row>
    <row r="17" spans="1:9" ht="20.100000000000001" customHeight="1">
      <c r="A17" s="203"/>
      <c r="B17" s="445" t="s">
        <v>94</v>
      </c>
      <c r="C17" s="207" t="s">
        <v>290</v>
      </c>
      <c r="D17" s="446" t="s">
        <v>291</v>
      </c>
      <c r="E17" s="304"/>
      <c r="F17" s="305"/>
      <c r="G17" s="304"/>
      <c r="H17" s="305"/>
      <c r="I17" s="209" t="str">
        <f t="shared" si="1"/>
        <v xml:space="preserve">  </v>
      </c>
    </row>
    <row r="18" spans="1:9" s="464" customFormat="1" ht="20.100000000000001" customHeight="1">
      <c r="A18" s="463"/>
      <c r="B18" s="548" t="s">
        <v>292</v>
      </c>
      <c r="C18" s="461" t="s">
        <v>293</v>
      </c>
      <c r="D18" s="549" t="s">
        <v>294</v>
      </c>
      <c r="E18" s="531">
        <f>E20+E21+E22+E23+E24+E25+E26</f>
        <v>49760</v>
      </c>
      <c r="F18" s="531">
        <f t="shared" ref="F18:H18" si="3">F20+F21+F22+F23+F24+F25+F26</f>
        <v>49200</v>
      </c>
      <c r="G18" s="531">
        <f t="shared" si="3"/>
        <v>48410</v>
      </c>
      <c r="H18" s="531">
        <f t="shared" si="3"/>
        <v>46849</v>
      </c>
      <c r="I18" s="533">
        <f t="shared" si="1"/>
        <v>0.96775459615781867</v>
      </c>
    </row>
    <row r="19" spans="1:9" s="464" customFormat="1" ht="12.75" customHeight="1">
      <c r="A19" s="463"/>
      <c r="B19" s="548"/>
      <c r="C19" s="462" t="s">
        <v>295</v>
      </c>
      <c r="D19" s="549"/>
      <c r="E19" s="532"/>
      <c r="F19" s="532"/>
      <c r="G19" s="532"/>
      <c r="H19" s="532"/>
      <c r="I19" s="534" t="str">
        <f t="shared" si="1"/>
        <v xml:space="preserve">  </v>
      </c>
    </row>
    <row r="20" spans="1:9" ht="20.100000000000001" customHeight="1">
      <c r="A20" s="203"/>
      <c r="B20" s="445" t="s">
        <v>296</v>
      </c>
      <c r="C20" s="207" t="s">
        <v>297</v>
      </c>
      <c r="D20" s="446" t="s">
        <v>298</v>
      </c>
      <c r="E20" s="304">
        <v>24279</v>
      </c>
      <c r="F20" s="305">
        <v>23200</v>
      </c>
      <c r="G20" s="304">
        <v>23410</v>
      </c>
      <c r="H20" s="305">
        <v>23411</v>
      </c>
      <c r="I20" s="209">
        <f t="shared" si="1"/>
        <v>1.0000427167876975</v>
      </c>
    </row>
    <row r="21" spans="1:9" ht="20.100000000000001" customHeight="1">
      <c r="B21" s="210" t="s">
        <v>95</v>
      </c>
      <c r="C21" s="207" t="s">
        <v>299</v>
      </c>
      <c r="D21" s="446" t="s">
        <v>300</v>
      </c>
      <c r="E21" s="304">
        <v>25481</v>
      </c>
      <c r="F21" s="305">
        <v>26000</v>
      </c>
      <c r="G21" s="304">
        <v>25000</v>
      </c>
      <c r="H21" s="305">
        <v>23438</v>
      </c>
      <c r="I21" s="209">
        <f t="shared" si="1"/>
        <v>0.93752000000000002</v>
      </c>
    </row>
    <row r="22" spans="1:9" ht="20.100000000000001" customHeight="1">
      <c r="B22" s="210" t="s">
        <v>96</v>
      </c>
      <c r="C22" s="207" t="s">
        <v>301</v>
      </c>
      <c r="D22" s="446" t="s">
        <v>302</v>
      </c>
      <c r="E22" s="304"/>
      <c r="F22" s="305"/>
      <c r="G22" s="304"/>
      <c r="H22" s="305"/>
      <c r="I22" s="209" t="str">
        <f t="shared" si="1"/>
        <v xml:space="preserve">  </v>
      </c>
    </row>
    <row r="23" spans="1:9" ht="25.5" customHeight="1">
      <c r="B23" s="210" t="s">
        <v>303</v>
      </c>
      <c r="C23" s="207" t="s">
        <v>304</v>
      </c>
      <c r="D23" s="446" t="s">
        <v>305</v>
      </c>
      <c r="E23" s="304"/>
      <c r="F23" s="305"/>
      <c r="G23" s="304"/>
      <c r="H23" s="305"/>
      <c r="I23" s="209" t="str">
        <f t="shared" si="1"/>
        <v xml:space="preserve">  </v>
      </c>
    </row>
    <row r="24" spans="1:9" ht="25.5" customHeight="1">
      <c r="B24" s="210" t="s">
        <v>306</v>
      </c>
      <c r="C24" s="207" t="s">
        <v>307</v>
      </c>
      <c r="D24" s="446" t="s">
        <v>308</v>
      </c>
      <c r="E24" s="304"/>
      <c r="F24" s="305"/>
      <c r="G24" s="304"/>
      <c r="H24" s="305"/>
      <c r="I24" s="209" t="str">
        <f t="shared" si="1"/>
        <v xml:space="preserve">  </v>
      </c>
    </row>
    <row r="25" spans="1:9" ht="25.5" customHeight="1">
      <c r="B25" s="210" t="s">
        <v>309</v>
      </c>
      <c r="C25" s="207" t="s">
        <v>310</v>
      </c>
      <c r="D25" s="446" t="s">
        <v>311</v>
      </c>
      <c r="E25" s="304"/>
      <c r="F25" s="305"/>
      <c r="G25" s="304"/>
      <c r="H25" s="305"/>
      <c r="I25" s="209" t="str">
        <f t="shared" si="1"/>
        <v xml:space="preserve">  </v>
      </c>
    </row>
    <row r="26" spans="1:9" ht="25.5" customHeight="1">
      <c r="B26" s="210" t="s">
        <v>309</v>
      </c>
      <c r="C26" s="207" t="s">
        <v>312</v>
      </c>
      <c r="D26" s="446" t="s">
        <v>313</v>
      </c>
      <c r="E26" s="304"/>
      <c r="F26" s="305"/>
      <c r="G26" s="304"/>
      <c r="H26" s="305"/>
      <c r="I26" s="209" t="str">
        <f t="shared" si="1"/>
        <v xml:space="preserve">  </v>
      </c>
    </row>
    <row r="27" spans="1:9" ht="20.100000000000001" customHeight="1">
      <c r="A27" s="203"/>
      <c r="B27" s="445" t="s">
        <v>314</v>
      </c>
      <c r="C27" s="207" t="s">
        <v>315</v>
      </c>
      <c r="D27" s="446" t="s">
        <v>316</v>
      </c>
      <c r="E27" s="304"/>
      <c r="F27" s="305"/>
      <c r="G27" s="304"/>
      <c r="H27" s="305"/>
      <c r="I27" s="209" t="str">
        <f t="shared" si="1"/>
        <v xml:space="preserve">  </v>
      </c>
    </row>
    <row r="28" spans="1:9" s="464" customFormat="1" ht="25.5" customHeight="1">
      <c r="A28" s="463"/>
      <c r="B28" s="548" t="s">
        <v>317</v>
      </c>
      <c r="C28" s="461" t="s">
        <v>318</v>
      </c>
      <c r="D28" s="549" t="s">
        <v>319</v>
      </c>
      <c r="E28" s="531">
        <f>E30+E31+E32+E33+E34+E35+E36+E37+E38</f>
        <v>0</v>
      </c>
      <c r="F28" s="531">
        <f t="shared" ref="F28:H28" si="4">F30+F31+F32+F33+F34+F35+F36+F37+F38</f>
        <v>0</v>
      </c>
      <c r="G28" s="531">
        <f t="shared" si="4"/>
        <v>0</v>
      </c>
      <c r="H28" s="531">
        <f t="shared" si="4"/>
        <v>0</v>
      </c>
      <c r="I28" s="533" t="str">
        <f t="shared" si="1"/>
        <v xml:space="preserve">  </v>
      </c>
    </row>
    <row r="29" spans="1:9" s="464" customFormat="1" ht="22.5" customHeight="1">
      <c r="A29" s="463"/>
      <c r="B29" s="548"/>
      <c r="C29" s="462" t="s">
        <v>320</v>
      </c>
      <c r="D29" s="549"/>
      <c r="E29" s="532"/>
      <c r="F29" s="532"/>
      <c r="G29" s="532"/>
      <c r="H29" s="532"/>
      <c r="I29" s="534" t="str">
        <f t="shared" si="1"/>
        <v xml:space="preserve">  </v>
      </c>
    </row>
    <row r="30" spans="1:9" ht="25.5" customHeight="1">
      <c r="A30" s="203"/>
      <c r="B30" s="445" t="s">
        <v>321</v>
      </c>
      <c r="C30" s="207" t="s">
        <v>322</v>
      </c>
      <c r="D30" s="446" t="s">
        <v>323</v>
      </c>
      <c r="E30" s="304"/>
      <c r="F30" s="305"/>
      <c r="G30" s="304"/>
      <c r="H30" s="305"/>
      <c r="I30" s="209" t="str">
        <f t="shared" si="1"/>
        <v xml:space="preserve">  </v>
      </c>
    </row>
    <row r="31" spans="1:9" ht="25.5" customHeight="1">
      <c r="B31" s="210" t="s">
        <v>324</v>
      </c>
      <c r="C31" s="207" t="s">
        <v>325</v>
      </c>
      <c r="D31" s="446" t="s">
        <v>326</v>
      </c>
      <c r="E31" s="304"/>
      <c r="F31" s="305"/>
      <c r="G31" s="304"/>
      <c r="H31" s="305"/>
      <c r="I31" s="209" t="str">
        <f t="shared" si="1"/>
        <v xml:space="preserve">  </v>
      </c>
    </row>
    <row r="32" spans="1:9" ht="35.25" customHeight="1">
      <c r="B32" s="210" t="s">
        <v>327</v>
      </c>
      <c r="C32" s="207" t="s">
        <v>328</v>
      </c>
      <c r="D32" s="446" t="s">
        <v>329</v>
      </c>
      <c r="E32" s="304"/>
      <c r="F32" s="305"/>
      <c r="G32" s="304"/>
      <c r="H32" s="305"/>
      <c r="I32" s="209" t="str">
        <f t="shared" si="1"/>
        <v xml:space="preserve">  </v>
      </c>
    </row>
    <row r="33" spans="1:9" ht="35.25" customHeight="1">
      <c r="B33" s="210" t="s">
        <v>330</v>
      </c>
      <c r="C33" s="207" t="s">
        <v>331</v>
      </c>
      <c r="D33" s="446" t="s">
        <v>332</v>
      </c>
      <c r="E33" s="304"/>
      <c r="F33" s="305"/>
      <c r="G33" s="304"/>
      <c r="H33" s="305"/>
      <c r="I33" s="209" t="str">
        <f t="shared" si="1"/>
        <v xml:space="preserve">  </v>
      </c>
    </row>
    <row r="34" spans="1:9" ht="25.5" customHeight="1">
      <c r="B34" s="210" t="s">
        <v>333</v>
      </c>
      <c r="C34" s="207" t="s">
        <v>334</v>
      </c>
      <c r="D34" s="446" t="s">
        <v>335</v>
      </c>
      <c r="E34" s="304"/>
      <c r="F34" s="305"/>
      <c r="G34" s="304"/>
      <c r="H34" s="305"/>
      <c r="I34" s="209" t="str">
        <f t="shared" si="1"/>
        <v xml:space="preserve">  </v>
      </c>
    </row>
    <row r="35" spans="1:9" ht="25.5" customHeight="1">
      <c r="B35" s="210" t="s">
        <v>333</v>
      </c>
      <c r="C35" s="207" t="s">
        <v>336</v>
      </c>
      <c r="D35" s="446" t="s">
        <v>337</v>
      </c>
      <c r="E35" s="304"/>
      <c r="F35" s="305"/>
      <c r="G35" s="304"/>
      <c r="H35" s="305"/>
      <c r="I35" s="209" t="str">
        <f t="shared" si="1"/>
        <v xml:space="preserve">  </v>
      </c>
    </row>
    <row r="36" spans="1:9" ht="39" customHeight="1">
      <c r="B36" s="210" t="s">
        <v>130</v>
      </c>
      <c r="C36" s="207" t="s">
        <v>338</v>
      </c>
      <c r="D36" s="446" t="s">
        <v>339</v>
      </c>
      <c r="E36" s="304"/>
      <c r="F36" s="305"/>
      <c r="G36" s="304"/>
      <c r="H36" s="305"/>
      <c r="I36" s="209" t="str">
        <f t="shared" si="1"/>
        <v xml:space="preserve">  </v>
      </c>
    </row>
    <row r="37" spans="1:9" ht="25.5" customHeight="1">
      <c r="B37" s="210" t="s">
        <v>131</v>
      </c>
      <c r="C37" s="207" t="s">
        <v>340</v>
      </c>
      <c r="D37" s="446" t="s">
        <v>341</v>
      </c>
      <c r="E37" s="304"/>
      <c r="F37" s="305"/>
      <c r="G37" s="304"/>
      <c r="H37" s="305"/>
      <c r="I37" s="209" t="str">
        <f t="shared" si="1"/>
        <v xml:space="preserve">  </v>
      </c>
    </row>
    <row r="38" spans="1:9" ht="25.5" customHeight="1">
      <c r="B38" s="210" t="s">
        <v>342</v>
      </c>
      <c r="C38" s="207" t="s">
        <v>343</v>
      </c>
      <c r="D38" s="446" t="s">
        <v>344</v>
      </c>
      <c r="E38" s="304"/>
      <c r="F38" s="305"/>
      <c r="G38" s="304"/>
      <c r="H38" s="305"/>
      <c r="I38" s="209" t="str">
        <f t="shared" si="1"/>
        <v xml:space="preserve">  </v>
      </c>
    </row>
    <row r="39" spans="1:9" ht="25.5" customHeight="1">
      <c r="B39" s="210" t="s">
        <v>345</v>
      </c>
      <c r="C39" s="207" t="s">
        <v>346</v>
      </c>
      <c r="D39" s="446" t="s">
        <v>347</v>
      </c>
      <c r="E39" s="304"/>
      <c r="F39" s="305"/>
      <c r="G39" s="304"/>
      <c r="H39" s="305"/>
      <c r="I39" s="209" t="str">
        <f t="shared" si="1"/>
        <v xml:space="preserve">  </v>
      </c>
    </row>
    <row r="40" spans="1:9" ht="20.100000000000001" customHeight="1">
      <c r="A40" s="203"/>
      <c r="B40" s="445">
        <v>288</v>
      </c>
      <c r="C40" s="201" t="s">
        <v>348</v>
      </c>
      <c r="D40" s="446" t="s">
        <v>349</v>
      </c>
      <c r="E40" s="304"/>
      <c r="F40" s="305"/>
      <c r="G40" s="304"/>
      <c r="H40" s="305"/>
      <c r="I40" s="209" t="str">
        <f t="shared" si="1"/>
        <v xml:space="preserve">  </v>
      </c>
    </row>
    <row r="41" spans="1:9" s="464" customFormat="1" ht="20.100000000000001" customHeight="1">
      <c r="A41" s="463"/>
      <c r="B41" s="548"/>
      <c r="C41" s="461" t="s">
        <v>350</v>
      </c>
      <c r="D41" s="549" t="s">
        <v>351</v>
      </c>
      <c r="E41" s="531">
        <f>E43+E49+E50+E57+E62+E72+E73</f>
        <v>59919</v>
      </c>
      <c r="F41" s="531">
        <f>F43+F49+F50+F57+F62+F72+F73</f>
        <v>58200</v>
      </c>
      <c r="G41" s="531">
        <f>G43+G49+G50+G57+G62+G72+G73</f>
        <v>46500</v>
      </c>
      <c r="H41" s="531">
        <f>H43+H49+H50+H57+H62+H72+H73</f>
        <v>36429</v>
      </c>
      <c r="I41" s="533">
        <f t="shared" si="1"/>
        <v>0.78341935483870973</v>
      </c>
    </row>
    <row r="42" spans="1:9" s="464" customFormat="1" ht="12.75" customHeight="1">
      <c r="A42" s="463"/>
      <c r="B42" s="548"/>
      <c r="C42" s="462" t="s">
        <v>352</v>
      </c>
      <c r="D42" s="549"/>
      <c r="E42" s="532"/>
      <c r="F42" s="532"/>
      <c r="G42" s="532"/>
      <c r="H42" s="532"/>
      <c r="I42" s="534" t="str">
        <f t="shared" si="1"/>
        <v xml:space="preserve">  </v>
      </c>
    </row>
    <row r="43" spans="1:9" ht="25.5" customHeight="1">
      <c r="B43" s="406" t="s">
        <v>353</v>
      </c>
      <c r="C43" s="407" t="s">
        <v>354</v>
      </c>
      <c r="D43" s="447" t="s">
        <v>355</v>
      </c>
      <c r="E43" s="408">
        <f>E44+E45+E46+E47+E48</f>
        <v>2233</v>
      </c>
      <c r="F43" s="408">
        <f t="shared" ref="F43:H43" si="5">F44+F45+F46+F47+F48</f>
        <v>2300</v>
      </c>
      <c r="G43" s="408">
        <f t="shared" si="5"/>
        <v>2200</v>
      </c>
      <c r="H43" s="408">
        <f t="shared" si="5"/>
        <v>2651</v>
      </c>
      <c r="I43" s="409">
        <f t="shared" si="1"/>
        <v>1.2050000000000001</v>
      </c>
    </row>
    <row r="44" spans="1:9" ht="20.100000000000001" customHeight="1">
      <c r="B44" s="210">
        <v>10</v>
      </c>
      <c r="C44" s="207" t="s">
        <v>356</v>
      </c>
      <c r="D44" s="446" t="s">
        <v>357</v>
      </c>
      <c r="E44" s="304">
        <v>2042</v>
      </c>
      <c r="F44" s="305">
        <v>1800</v>
      </c>
      <c r="G44" s="304">
        <v>1800</v>
      </c>
      <c r="H44" s="305">
        <v>2367</v>
      </c>
      <c r="I44" s="209">
        <f t="shared" si="1"/>
        <v>1.3149999999999999</v>
      </c>
    </row>
    <row r="45" spans="1:9" ht="20.100000000000001" customHeight="1">
      <c r="B45" s="210" t="s">
        <v>358</v>
      </c>
      <c r="C45" s="207" t="s">
        <v>359</v>
      </c>
      <c r="D45" s="446" t="s">
        <v>360</v>
      </c>
      <c r="E45" s="304"/>
      <c r="F45" s="305"/>
      <c r="G45" s="304"/>
      <c r="H45" s="305"/>
      <c r="I45" s="209" t="str">
        <f t="shared" si="1"/>
        <v xml:space="preserve">  </v>
      </c>
    </row>
    <row r="46" spans="1:9" ht="20.100000000000001" customHeight="1">
      <c r="B46" s="210">
        <v>13</v>
      </c>
      <c r="C46" s="207" t="s">
        <v>361</v>
      </c>
      <c r="D46" s="446" t="s">
        <v>362</v>
      </c>
      <c r="E46" s="304"/>
      <c r="F46" s="305"/>
      <c r="G46" s="304"/>
      <c r="H46" s="305"/>
      <c r="I46" s="209" t="str">
        <f t="shared" si="1"/>
        <v xml:space="preserve">  </v>
      </c>
    </row>
    <row r="47" spans="1:9" ht="20.100000000000001" customHeight="1">
      <c r="B47" s="210" t="s">
        <v>363</v>
      </c>
      <c r="C47" s="207" t="s">
        <v>364</v>
      </c>
      <c r="D47" s="446" t="s">
        <v>365</v>
      </c>
      <c r="E47" s="304">
        <v>191</v>
      </c>
      <c r="F47" s="305">
        <v>500</v>
      </c>
      <c r="G47" s="304">
        <v>400</v>
      </c>
      <c r="H47" s="305">
        <v>284</v>
      </c>
      <c r="I47" s="209">
        <f t="shared" si="1"/>
        <v>0.71</v>
      </c>
    </row>
    <row r="48" spans="1:9" ht="20.100000000000001" customHeight="1">
      <c r="B48" s="210" t="s">
        <v>366</v>
      </c>
      <c r="C48" s="207" t="s">
        <v>367</v>
      </c>
      <c r="D48" s="446" t="s">
        <v>368</v>
      </c>
      <c r="E48" s="304"/>
      <c r="F48" s="305"/>
      <c r="G48" s="304"/>
      <c r="H48" s="305"/>
      <c r="I48" s="209" t="str">
        <f t="shared" si="1"/>
        <v xml:space="preserve">  </v>
      </c>
    </row>
    <row r="49" spans="1:9" ht="25.5" customHeight="1">
      <c r="A49" s="203"/>
      <c r="B49" s="445">
        <v>14</v>
      </c>
      <c r="C49" s="207" t="s">
        <v>369</v>
      </c>
      <c r="D49" s="446" t="s">
        <v>370</v>
      </c>
      <c r="E49" s="304"/>
      <c r="F49" s="305"/>
      <c r="G49" s="304"/>
      <c r="H49" s="305"/>
      <c r="I49" s="209" t="str">
        <f t="shared" si="1"/>
        <v xml:space="preserve">  </v>
      </c>
    </row>
    <row r="50" spans="1:9" s="464" customFormat="1" ht="20.100000000000001" customHeight="1">
      <c r="A50" s="463"/>
      <c r="B50" s="548">
        <v>20</v>
      </c>
      <c r="C50" s="461" t="s">
        <v>371</v>
      </c>
      <c r="D50" s="549" t="s">
        <v>372</v>
      </c>
      <c r="E50" s="531">
        <f>E52+E53+E54+E55+E56</f>
        <v>15300</v>
      </c>
      <c r="F50" s="531">
        <f t="shared" ref="F50:H50" si="6">F52+F53+F54+F55+F56</f>
        <v>17000</v>
      </c>
      <c r="G50" s="531">
        <f t="shared" si="6"/>
        <v>28000</v>
      </c>
      <c r="H50" s="531">
        <f t="shared" si="6"/>
        <v>21090</v>
      </c>
      <c r="I50" s="533">
        <f t="shared" si="1"/>
        <v>0.75321428571428573</v>
      </c>
    </row>
    <row r="51" spans="1:9" s="464" customFormat="1" ht="12" customHeight="1">
      <c r="A51" s="463"/>
      <c r="B51" s="548"/>
      <c r="C51" s="462" t="s">
        <v>373</v>
      </c>
      <c r="D51" s="549"/>
      <c r="E51" s="532"/>
      <c r="F51" s="532"/>
      <c r="G51" s="532"/>
      <c r="H51" s="532"/>
      <c r="I51" s="534" t="str">
        <f t="shared" si="1"/>
        <v xml:space="preserve">  </v>
      </c>
    </row>
    <row r="52" spans="1:9" ht="20.100000000000001" customHeight="1">
      <c r="A52" s="203"/>
      <c r="B52" s="445">
        <v>204</v>
      </c>
      <c r="C52" s="207" t="s">
        <v>374</v>
      </c>
      <c r="D52" s="446" t="s">
        <v>375</v>
      </c>
      <c r="E52" s="304">
        <v>15300</v>
      </c>
      <c r="F52" s="305">
        <v>17000</v>
      </c>
      <c r="G52" s="304">
        <v>28000</v>
      </c>
      <c r="H52" s="305">
        <v>21090</v>
      </c>
      <c r="I52" s="209">
        <f t="shared" si="1"/>
        <v>0.75321428571428573</v>
      </c>
    </row>
    <row r="53" spans="1:9" ht="20.100000000000001" customHeight="1">
      <c r="A53" s="203"/>
      <c r="B53" s="445">
        <v>205</v>
      </c>
      <c r="C53" s="207" t="s">
        <v>376</v>
      </c>
      <c r="D53" s="446" t="s">
        <v>377</v>
      </c>
      <c r="E53" s="304"/>
      <c r="F53" s="305"/>
      <c r="G53" s="304"/>
      <c r="H53" s="305"/>
      <c r="I53" s="209" t="str">
        <f t="shared" si="1"/>
        <v xml:space="preserve">  </v>
      </c>
    </row>
    <row r="54" spans="1:9" ht="24.6" customHeight="1">
      <c r="A54" s="203"/>
      <c r="B54" s="445" t="s">
        <v>378</v>
      </c>
      <c r="C54" s="207" t="s">
        <v>379</v>
      </c>
      <c r="D54" s="446" t="s">
        <v>380</v>
      </c>
      <c r="E54" s="304"/>
      <c r="F54" s="305"/>
      <c r="G54" s="304"/>
      <c r="H54" s="305"/>
      <c r="I54" s="209" t="str">
        <f t="shared" si="1"/>
        <v xml:space="preserve">  </v>
      </c>
    </row>
    <row r="55" spans="1:9" ht="25.5" customHeight="1">
      <c r="A55" s="203"/>
      <c r="B55" s="445" t="s">
        <v>381</v>
      </c>
      <c r="C55" s="207" t="s">
        <v>382</v>
      </c>
      <c r="D55" s="446" t="s">
        <v>383</v>
      </c>
      <c r="E55" s="304"/>
      <c r="F55" s="305"/>
      <c r="G55" s="304"/>
      <c r="H55" s="305"/>
      <c r="I55" s="209" t="str">
        <f t="shared" si="1"/>
        <v xml:space="preserve">  </v>
      </c>
    </row>
    <row r="56" spans="1:9" ht="20.100000000000001" customHeight="1">
      <c r="A56" s="203"/>
      <c r="B56" s="445">
        <v>206</v>
      </c>
      <c r="C56" s="207" t="s">
        <v>384</v>
      </c>
      <c r="D56" s="446" t="s">
        <v>385</v>
      </c>
      <c r="E56" s="304"/>
      <c r="F56" s="305"/>
      <c r="G56" s="304"/>
      <c r="H56" s="305"/>
      <c r="I56" s="209" t="str">
        <f t="shared" si="1"/>
        <v xml:space="preserve">  </v>
      </c>
    </row>
    <row r="57" spans="1:9" s="464" customFormat="1" ht="20.100000000000001" customHeight="1">
      <c r="A57" s="463"/>
      <c r="B57" s="548" t="s">
        <v>386</v>
      </c>
      <c r="C57" s="461" t="s">
        <v>387</v>
      </c>
      <c r="D57" s="549" t="s">
        <v>388</v>
      </c>
      <c r="E57" s="531">
        <f>E59+E60+E61</f>
        <v>635</v>
      </c>
      <c r="F57" s="531">
        <f t="shared" ref="F57:H57" si="7">F59+F60+F61</f>
        <v>600</v>
      </c>
      <c r="G57" s="531">
        <f t="shared" si="7"/>
        <v>400</v>
      </c>
      <c r="H57" s="531">
        <f t="shared" si="7"/>
        <v>620</v>
      </c>
      <c r="I57" s="533">
        <f t="shared" si="1"/>
        <v>1.55</v>
      </c>
    </row>
    <row r="58" spans="1:9" s="464" customFormat="1" ht="12" customHeight="1">
      <c r="A58" s="463"/>
      <c r="B58" s="548"/>
      <c r="C58" s="462" t="s">
        <v>389</v>
      </c>
      <c r="D58" s="549"/>
      <c r="E58" s="532"/>
      <c r="F58" s="532"/>
      <c r="G58" s="532"/>
      <c r="H58" s="532"/>
      <c r="I58" s="534" t="str">
        <f t="shared" si="1"/>
        <v xml:space="preserve">  </v>
      </c>
    </row>
    <row r="59" spans="1:9" ht="23.25" customHeight="1">
      <c r="B59" s="210" t="s">
        <v>390</v>
      </c>
      <c r="C59" s="207" t="s">
        <v>391</v>
      </c>
      <c r="D59" s="446" t="s">
        <v>392</v>
      </c>
      <c r="E59" s="304">
        <v>635</v>
      </c>
      <c r="F59" s="305">
        <v>600</v>
      </c>
      <c r="G59" s="304">
        <v>400</v>
      </c>
      <c r="H59" s="305">
        <v>620</v>
      </c>
      <c r="I59" s="209">
        <f t="shared" si="1"/>
        <v>1.55</v>
      </c>
    </row>
    <row r="60" spans="1:9" ht="20.100000000000001" customHeight="1">
      <c r="B60" s="210">
        <v>223</v>
      </c>
      <c r="C60" s="207" t="s">
        <v>393</v>
      </c>
      <c r="D60" s="446" t="s">
        <v>394</v>
      </c>
      <c r="E60" s="304"/>
      <c r="F60" s="305"/>
      <c r="G60" s="304"/>
      <c r="H60" s="305"/>
      <c r="I60" s="209" t="str">
        <f t="shared" si="1"/>
        <v xml:space="preserve">  </v>
      </c>
    </row>
    <row r="61" spans="1:9" ht="25.5" customHeight="1">
      <c r="A61" s="203"/>
      <c r="B61" s="445">
        <v>224</v>
      </c>
      <c r="C61" s="207" t="s">
        <v>395</v>
      </c>
      <c r="D61" s="446" t="s">
        <v>396</v>
      </c>
      <c r="E61" s="304"/>
      <c r="F61" s="305"/>
      <c r="G61" s="304"/>
      <c r="H61" s="305"/>
      <c r="I61" s="209" t="str">
        <f t="shared" si="1"/>
        <v xml:space="preserve">  </v>
      </c>
    </row>
    <row r="62" spans="1:9" s="464" customFormat="1" ht="20.100000000000001" customHeight="1">
      <c r="A62" s="463"/>
      <c r="B62" s="548">
        <v>23</v>
      </c>
      <c r="C62" s="461" t="s">
        <v>397</v>
      </c>
      <c r="D62" s="549" t="s">
        <v>398</v>
      </c>
      <c r="E62" s="531">
        <f>E64+E65+E66+E67+E68+E69+E70+E71</f>
        <v>301</v>
      </c>
      <c r="F62" s="531">
        <f t="shared" ref="F62:H62" si="8">F64+F65+F66+F67+F68+F69+F70+F71</f>
        <v>300</v>
      </c>
      <c r="G62" s="531">
        <f t="shared" si="8"/>
        <v>100</v>
      </c>
      <c r="H62" s="531">
        <f t="shared" si="8"/>
        <v>107</v>
      </c>
      <c r="I62" s="533">
        <f t="shared" si="1"/>
        <v>1.07</v>
      </c>
    </row>
    <row r="63" spans="1:9" s="464" customFormat="1" ht="20.100000000000001" customHeight="1">
      <c r="A63" s="463"/>
      <c r="B63" s="548"/>
      <c r="C63" s="462" t="s">
        <v>399</v>
      </c>
      <c r="D63" s="549"/>
      <c r="E63" s="532"/>
      <c r="F63" s="532"/>
      <c r="G63" s="532"/>
      <c r="H63" s="532"/>
      <c r="I63" s="534" t="str">
        <f t="shared" si="1"/>
        <v xml:space="preserve">  </v>
      </c>
    </row>
    <row r="64" spans="1:9" ht="25.5" customHeight="1">
      <c r="B64" s="210">
        <v>230</v>
      </c>
      <c r="C64" s="207" t="s">
        <v>400</v>
      </c>
      <c r="D64" s="446" t="s">
        <v>401</v>
      </c>
      <c r="E64" s="304"/>
      <c r="F64" s="305"/>
      <c r="G64" s="304"/>
      <c r="H64" s="305"/>
      <c r="I64" s="209" t="str">
        <f t="shared" si="1"/>
        <v xml:space="preserve">  </v>
      </c>
    </row>
    <row r="65" spans="1:9" ht="25.5" customHeight="1">
      <c r="B65" s="210">
        <v>231</v>
      </c>
      <c r="C65" s="207" t="s">
        <v>402</v>
      </c>
      <c r="D65" s="446" t="s">
        <v>403</v>
      </c>
      <c r="E65" s="304"/>
      <c r="F65" s="305"/>
      <c r="G65" s="304"/>
      <c r="H65" s="305"/>
      <c r="I65" s="209" t="str">
        <f t="shared" si="1"/>
        <v xml:space="preserve">  </v>
      </c>
    </row>
    <row r="66" spans="1:9" ht="20.100000000000001" customHeight="1">
      <c r="B66" s="210" t="s">
        <v>404</v>
      </c>
      <c r="C66" s="207" t="s">
        <v>405</v>
      </c>
      <c r="D66" s="446" t="s">
        <v>406</v>
      </c>
      <c r="E66" s="304">
        <v>301</v>
      </c>
      <c r="F66" s="305">
        <v>300</v>
      </c>
      <c r="G66" s="304">
        <v>100</v>
      </c>
      <c r="H66" s="305">
        <v>107</v>
      </c>
      <c r="I66" s="209">
        <f t="shared" si="1"/>
        <v>1.07</v>
      </c>
    </row>
    <row r="67" spans="1:9" ht="25.5" customHeight="1">
      <c r="B67" s="210" t="s">
        <v>407</v>
      </c>
      <c r="C67" s="207" t="s">
        <v>408</v>
      </c>
      <c r="D67" s="446" t="s">
        <v>409</v>
      </c>
      <c r="E67" s="304"/>
      <c r="F67" s="305"/>
      <c r="G67" s="304"/>
      <c r="H67" s="305"/>
      <c r="I67" s="209" t="str">
        <f t="shared" si="1"/>
        <v xml:space="preserve">  </v>
      </c>
    </row>
    <row r="68" spans="1:9" ht="25.5" customHeight="1">
      <c r="B68" s="210">
        <v>235</v>
      </c>
      <c r="C68" s="207" t="s">
        <v>410</v>
      </c>
      <c r="D68" s="446" t="s">
        <v>411</v>
      </c>
      <c r="E68" s="304"/>
      <c r="F68" s="305"/>
      <c r="G68" s="304"/>
      <c r="H68" s="305"/>
      <c r="I68" s="209" t="str">
        <f t="shared" si="1"/>
        <v xml:space="preserve">  </v>
      </c>
    </row>
    <row r="69" spans="1:9" ht="25.5" customHeight="1">
      <c r="B69" s="210" t="s">
        <v>412</v>
      </c>
      <c r="C69" s="207" t="s">
        <v>413</v>
      </c>
      <c r="D69" s="446" t="s">
        <v>414</v>
      </c>
      <c r="E69" s="304"/>
      <c r="F69" s="305"/>
      <c r="G69" s="304"/>
      <c r="H69" s="305"/>
      <c r="I69" s="209" t="str">
        <f t="shared" si="1"/>
        <v xml:space="preserve">  </v>
      </c>
    </row>
    <row r="70" spans="1:9" ht="25.5" customHeight="1">
      <c r="B70" s="210">
        <v>237</v>
      </c>
      <c r="C70" s="207" t="s">
        <v>415</v>
      </c>
      <c r="D70" s="446" t="s">
        <v>416</v>
      </c>
      <c r="E70" s="304"/>
      <c r="F70" s="305"/>
      <c r="G70" s="304"/>
      <c r="H70" s="305"/>
      <c r="I70" s="209" t="str">
        <f t="shared" si="1"/>
        <v xml:space="preserve">  </v>
      </c>
    </row>
    <row r="71" spans="1:9" ht="20.100000000000001" customHeight="1">
      <c r="B71" s="210" t="s">
        <v>417</v>
      </c>
      <c r="C71" s="207" t="s">
        <v>418</v>
      </c>
      <c r="D71" s="446" t="s">
        <v>419</v>
      </c>
      <c r="E71" s="304"/>
      <c r="F71" s="305"/>
      <c r="G71" s="304"/>
      <c r="H71" s="305"/>
      <c r="I71" s="209" t="str">
        <f t="shared" si="1"/>
        <v xml:space="preserve">  </v>
      </c>
    </row>
    <row r="72" spans="1:9" ht="20.100000000000001" customHeight="1">
      <c r="B72" s="210">
        <v>24</v>
      </c>
      <c r="C72" s="207" t="s">
        <v>420</v>
      </c>
      <c r="D72" s="446" t="s">
        <v>421</v>
      </c>
      <c r="E72" s="304">
        <v>21043</v>
      </c>
      <c r="F72" s="305">
        <v>19000</v>
      </c>
      <c r="G72" s="304">
        <v>15000</v>
      </c>
      <c r="H72" s="305">
        <v>11175</v>
      </c>
      <c r="I72" s="209">
        <f t="shared" si="1"/>
        <v>0.745</v>
      </c>
    </row>
    <row r="73" spans="1:9" ht="25.5" customHeight="1">
      <c r="B73" s="210" t="s">
        <v>422</v>
      </c>
      <c r="C73" s="207" t="s">
        <v>423</v>
      </c>
      <c r="D73" s="446" t="s">
        <v>424</v>
      </c>
      <c r="E73" s="304">
        <v>20407</v>
      </c>
      <c r="F73" s="305">
        <v>19000</v>
      </c>
      <c r="G73" s="304">
        <v>800</v>
      </c>
      <c r="H73" s="305">
        <v>786</v>
      </c>
      <c r="I73" s="209">
        <f t="shared" ref="I73:I136" si="9">IFERROR(H73/G73,"  ")</f>
        <v>0.98250000000000004</v>
      </c>
    </row>
    <row r="74" spans="1:9" s="464" customFormat="1" ht="25.5" customHeight="1">
      <c r="B74" s="465"/>
      <c r="C74" s="466" t="s">
        <v>425</v>
      </c>
      <c r="D74" s="467" t="s">
        <v>426</v>
      </c>
      <c r="E74" s="468">
        <f>E8+E9+E40+E41</f>
        <v>109682</v>
      </c>
      <c r="F74" s="468">
        <f>F8+F9+F40+F41</f>
        <v>107400</v>
      </c>
      <c r="G74" s="468">
        <f>G8+G9+G40+G41</f>
        <v>94910</v>
      </c>
      <c r="H74" s="468">
        <f>H8+H9+H40+H41</f>
        <v>83278</v>
      </c>
      <c r="I74" s="469">
        <f t="shared" si="9"/>
        <v>0.87744178695606367</v>
      </c>
    </row>
    <row r="75" spans="1:9" ht="20.100000000000001" customHeight="1">
      <c r="B75" s="210">
        <v>88</v>
      </c>
      <c r="C75" s="201" t="s">
        <v>427</v>
      </c>
      <c r="D75" s="446" t="s">
        <v>428</v>
      </c>
      <c r="E75" s="304">
        <v>38572</v>
      </c>
      <c r="F75" s="305">
        <v>24976</v>
      </c>
      <c r="G75" s="304">
        <v>24976</v>
      </c>
      <c r="H75" s="305">
        <v>38572</v>
      </c>
      <c r="I75" s="209">
        <f t="shared" si="9"/>
        <v>1.5443625880845613</v>
      </c>
    </row>
    <row r="76" spans="1:9" ht="20.100000000000001" customHeight="1">
      <c r="A76" s="203"/>
      <c r="B76" s="211"/>
      <c r="C76" s="201" t="s">
        <v>66</v>
      </c>
      <c r="D76" s="341"/>
      <c r="E76" s="304"/>
      <c r="F76" s="305"/>
      <c r="G76" s="304"/>
      <c r="H76" s="305"/>
      <c r="I76" s="209" t="str">
        <f t="shared" si="9"/>
        <v xml:space="preserve">  </v>
      </c>
    </row>
    <row r="77" spans="1:9" s="464" customFormat="1" ht="20.100000000000001" customHeight="1">
      <c r="A77" s="463"/>
      <c r="B77" s="548"/>
      <c r="C77" s="461" t="s">
        <v>429</v>
      </c>
      <c r="D77" s="549" t="s">
        <v>133</v>
      </c>
      <c r="E77" s="531">
        <f>E79+E80+E81+E82+E83-E84+E85+E88-E89</f>
        <v>55169</v>
      </c>
      <c r="F77" s="531">
        <f t="shared" ref="F77:H77" si="10">F79+F80+F81+F82+F83-F84+F85+F88-F89</f>
        <v>52188</v>
      </c>
      <c r="G77" s="531">
        <f t="shared" si="10"/>
        <v>48355</v>
      </c>
      <c r="H77" s="531">
        <f t="shared" si="10"/>
        <v>48327</v>
      </c>
      <c r="I77" s="533">
        <f t="shared" si="9"/>
        <v>0.99942094922965563</v>
      </c>
    </row>
    <row r="78" spans="1:9" s="464" customFormat="1" ht="20.100000000000001" customHeight="1">
      <c r="A78" s="463"/>
      <c r="B78" s="548"/>
      <c r="C78" s="462" t="s">
        <v>430</v>
      </c>
      <c r="D78" s="549"/>
      <c r="E78" s="532"/>
      <c r="F78" s="532"/>
      <c r="G78" s="532"/>
      <c r="H78" s="532"/>
      <c r="I78" s="534" t="str">
        <f t="shared" si="9"/>
        <v xml:space="preserve">  </v>
      </c>
    </row>
    <row r="79" spans="1:9" ht="20.100000000000001" customHeight="1">
      <c r="A79" s="203"/>
      <c r="B79" s="445" t="s">
        <v>431</v>
      </c>
      <c r="C79" s="207" t="s">
        <v>432</v>
      </c>
      <c r="D79" s="446" t="s">
        <v>134</v>
      </c>
      <c r="E79" s="304">
        <v>17263</v>
      </c>
      <c r="F79" s="305">
        <v>17263</v>
      </c>
      <c r="G79" s="304">
        <v>17263</v>
      </c>
      <c r="H79" s="305">
        <v>17263</v>
      </c>
      <c r="I79" s="209">
        <f t="shared" si="9"/>
        <v>1</v>
      </c>
    </row>
    <row r="80" spans="1:9" ht="20.100000000000001" customHeight="1">
      <c r="B80" s="210">
        <v>31</v>
      </c>
      <c r="C80" s="207" t="s">
        <v>433</v>
      </c>
      <c r="D80" s="446" t="s">
        <v>135</v>
      </c>
      <c r="E80" s="304"/>
      <c r="F80" s="305"/>
      <c r="G80" s="304"/>
      <c r="H80" s="305"/>
      <c r="I80" s="209" t="str">
        <f t="shared" si="9"/>
        <v xml:space="preserve">  </v>
      </c>
    </row>
    <row r="81" spans="1:9" ht="20.100000000000001" customHeight="1">
      <c r="B81" s="210">
        <v>306</v>
      </c>
      <c r="C81" s="207" t="s">
        <v>434</v>
      </c>
      <c r="D81" s="446" t="s">
        <v>136</v>
      </c>
      <c r="E81" s="304"/>
      <c r="F81" s="305"/>
      <c r="G81" s="304"/>
      <c r="H81" s="305"/>
      <c r="I81" s="209" t="str">
        <f t="shared" si="9"/>
        <v xml:space="preserve">  </v>
      </c>
    </row>
    <row r="82" spans="1:9" ht="20.100000000000001" customHeight="1">
      <c r="B82" s="210">
        <v>32</v>
      </c>
      <c r="C82" s="207" t="s">
        <v>435</v>
      </c>
      <c r="D82" s="446" t="s">
        <v>137</v>
      </c>
      <c r="E82" s="304">
        <v>12102</v>
      </c>
      <c r="F82" s="305">
        <v>12102</v>
      </c>
      <c r="G82" s="304">
        <v>12102</v>
      </c>
      <c r="H82" s="305">
        <v>12102</v>
      </c>
      <c r="I82" s="209">
        <f t="shared" si="9"/>
        <v>1</v>
      </c>
    </row>
    <row r="83" spans="1:9" ht="58.5" customHeight="1">
      <c r="B83" s="210" t="s">
        <v>436</v>
      </c>
      <c r="C83" s="207" t="s">
        <v>437</v>
      </c>
      <c r="D83" s="446" t="s">
        <v>138</v>
      </c>
      <c r="E83" s="304"/>
      <c r="F83" s="305"/>
      <c r="G83" s="304"/>
      <c r="H83" s="305"/>
      <c r="I83" s="209" t="str">
        <f t="shared" si="9"/>
        <v xml:space="preserve">  </v>
      </c>
    </row>
    <row r="84" spans="1:9" ht="49.5" customHeight="1">
      <c r="B84" s="210" t="s">
        <v>438</v>
      </c>
      <c r="C84" s="207" t="s">
        <v>439</v>
      </c>
      <c r="D84" s="446" t="s">
        <v>139</v>
      </c>
      <c r="E84" s="304"/>
      <c r="F84" s="305"/>
      <c r="G84" s="304"/>
      <c r="H84" s="305"/>
      <c r="I84" s="209" t="str">
        <f t="shared" si="9"/>
        <v xml:space="preserve">  </v>
      </c>
    </row>
    <row r="85" spans="1:9" s="464" customFormat="1" ht="20.100000000000001" customHeight="1">
      <c r="B85" s="470">
        <v>34</v>
      </c>
      <c r="C85" s="450" t="s">
        <v>440</v>
      </c>
      <c r="D85" s="471" t="s">
        <v>140</v>
      </c>
      <c r="E85" s="452">
        <f>E86+E87</f>
        <v>41106</v>
      </c>
      <c r="F85" s="452">
        <f t="shared" ref="F85:H85" si="11">F86+F87</f>
        <v>41161</v>
      </c>
      <c r="G85" s="452">
        <f t="shared" si="11"/>
        <v>41106</v>
      </c>
      <c r="H85" s="452">
        <f t="shared" si="11"/>
        <v>41106</v>
      </c>
      <c r="I85" s="453">
        <f t="shared" si="9"/>
        <v>1</v>
      </c>
    </row>
    <row r="86" spans="1:9" ht="20.100000000000001" customHeight="1">
      <c r="B86" s="210">
        <v>340</v>
      </c>
      <c r="C86" s="207" t="s">
        <v>150</v>
      </c>
      <c r="D86" s="446" t="s">
        <v>141</v>
      </c>
      <c r="E86" s="304">
        <v>41106</v>
      </c>
      <c r="F86" s="305">
        <v>41106</v>
      </c>
      <c r="G86" s="304">
        <v>41106</v>
      </c>
      <c r="H86" s="305">
        <v>41106</v>
      </c>
      <c r="I86" s="209">
        <f t="shared" si="9"/>
        <v>1</v>
      </c>
    </row>
    <row r="87" spans="1:9" ht="20.100000000000001" customHeight="1">
      <c r="B87" s="210">
        <v>341</v>
      </c>
      <c r="C87" s="207" t="s">
        <v>441</v>
      </c>
      <c r="D87" s="446" t="s">
        <v>142</v>
      </c>
      <c r="E87" s="304"/>
      <c r="F87" s="305">
        <v>55</v>
      </c>
      <c r="G87" s="304"/>
      <c r="H87" s="305"/>
      <c r="I87" s="209" t="str">
        <f t="shared" si="9"/>
        <v xml:space="preserve">  </v>
      </c>
    </row>
    <row r="88" spans="1:9" ht="20.100000000000001" customHeight="1">
      <c r="B88" s="210"/>
      <c r="C88" s="207" t="s">
        <v>442</v>
      </c>
      <c r="D88" s="446" t="s">
        <v>143</v>
      </c>
      <c r="E88" s="304"/>
      <c r="F88" s="305"/>
      <c r="G88" s="304"/>
      <c r="H88" s="305"/>
      <c r="I88" s="209" t="str">
        <f t="shared" si="9"/>
        <v xml:space="preserve">  </v>
      </c>
    </row>
    <row r="89" spans="1:9" s="464" customFormat="1" ht="20.100000000000001" customHeight="1">
      <c r="B89" s="470">
        <v>35</v>
      </c>
      <c r="C89" s="450" t="s">
        <v>443</v>
      </c>
      <c r="D89" s="471" t="s">
        <v>144</v>
      </c>
      <c r="E89" s="452">
        <f>E90+E91</f>
        <v>15302</v>
      </c>
      <c r="F89" s="452">
        <f t="shared" ref="F89:H89" si="12">F90+F91</f>
        <v>18338</v>
      </c>
      <c r="G89" s="452">
        <f t="shared" si="12"/>
        <v>22116</v>
      </c>
      <c r="H89" s="452">
        <f t="shared" si="12"/>
        <v>22144</v>
      </c>
      <c r="I89" s="453">
        <f t="shared" si="9"/>
        <v>1.0012660517272562</v>
      </c>
    </row>
    <row r="90" spans="1:9" ht="20.100000000000001" customHeight="1">
      <c r="B90" s="210">
        <v>350</v>
      </c>
      <c r="C90" s="207" t="s">
        <v>444</v>
      </c>
      <c r="D90" s="446" t="s">
        <v>145</v>
      </c>
      <c r="E90" s="304">
        <v>14433</v>
      </c>
      <c r="F90" s="305">
        <v>18338</v>
      </c>
      <c r="G90" s="304">
        <v>18338</v>
      </c>
      <c r="H90" s="305">
        <v>15301</v>
      </c>
      <c r="I90" s="209">
        <f t="shared" si="9"/>
        <v>0.83438761042643694</v>
      </c>
    </row>
    <row r="91" spans="1:9" ht="20.100000000000001" customHeight="1">
      <c r="A91" s="203"/>
      <c r="B91" s="445">
        <v>351</v>
      </c>
      <c r="C91" s="207" t="s">
        <v>156</v>
      </c>
      <c r="D91" s="446" t="s">
        <v>146</v>
      </c>
      <c r="E91" s="304">
        <v>869</v>
      </c>
      <c r="F91" s="305"/>
      <c r="G91" s="304">
        <v>3778</v>
      </c>
      <c r="H91" s="305">
        <v>6843</v>
      </c>
      <c r="I91" s="209">
        <f t="shared" si="9"/>
        <v>1.8112758073054527</v>
      </c>
    </row>
    <row r="92" spans="1:9" s="464" customFormat="1" ht="22.5" customHeight="1">
      <c r="A92" s="463"/>
      <c r="B92" s="548"/>
      <c r="C92" s="461" t="s">
        <v>445</v>
      </c>
      <c r="D92" s="549" t="s">
        <v>147</v>
      </c>
      <c r="E92" s="531">
        <f>E94+E99+E108</f>
        <v>11304</v>
      </c>
      <c r="F92" s="531">
        <f t="shared" ref="F92:H92" si="13">F94+F99+F108</f>
        <v>9800</v>
      </c>
      <c r="G92" s="531">
        <f t="shared" si="13"/>
        <v>10000</v>
      </c>
      <c r="H92" s="531">
        <f t="shared" si="13"/>
        <v>10860</v>
      </c>
      <c r="I92" s="533">
        <f t="shared" si="9"/>
        <v>1.0860000000000001</v>
      </c>
    </row>
    <row r="93" spans="1:9" s="464" customFormat="1" ht="13.5" customHeight="1">
      <c r="A93" s="463"/>
      <c r="B93" s="548"/>
      <c r="C93" s="462" t="s">
        <v>446</v>
      </c>
      <c r="D93" s="549"/>
      <c r="E93" s="532"/>
      <c r="F93" s="532"/>
      <c r="G93" s="532"/>
      <c r="H93" s="532"/>
      <c r="I93" s="534" t="str">
        <f t="shared" si="9"/>
        <v xml:space="preserve">  </v>
      </c>
    </row>
    <row r="94" spans="1:9" s="464" customFormat="1" ht="20.100000000000001" customHeight="1">
      <c r="A94" s="463"/>
      <c r="B94" s="548">
        <v>40</v>
      </c>
      <c r="C94" s="461" t="s">
        <v>447</v>
      </c>
      <c r="D94" s="549" t="s">
        <v>148</v>
      </c>
      <c r="E94" s="531">
        <f>E96+E97+E98</f>
        <v>11304</v>
      </c>
      <c r="F94" s="531">
        <f t="shared" ref="F94:H94" si="14">F96+F97+F98</f>
        <v>9800</v>
      </c>
      <c r="G94" s="531">
        <f t="shared" si="14"/>
        <v>10000</v>
      </c>
      <c r="H94" s="531">
        <f t="shared" si="14"/>
        <v>10860</v>
      </c>
      <c r="I94" s="533">
        <f t="shared" si="9"/>
        <v>1.0860000000000001</v>
      </c>
    </row>
    <row r="95" spans="1:9" s="464" customFormat="1" ht="14.25" customHeight="1">
      <c r="A95" s="463"/>
      <c r="B95" s="548"/>
      <c r="C95" s="462" t="s">
        <v>448</v>
      </c>
      <c r="D95" s="549"/>
      <c r="E95" s="532"/>
      <c r="F95" s="532"/>
      <c r="G95" s="532"/>
      <c r="H95" s="532"/>
      <c r="I95" s="534" t="str">
        <f t="shared" si="9"/>
        <v xml:space="preserve">  </v>
      </c>
    </row>
    <row r="96" spans="1:9" ht="25.5" customHeight="1">
      <c r="A96" s="203"/>
      <c r="B96" s="445">
        <v>404</v>
      </c>
      <c r="C96" s="207" t="s">
        <v>449</v>
      </c>
      <c r="D96" s="446" t="s">
        <v>149</v>
      </c>
      <c r="E96" s="304">
        <v>11304</v>
      </c>
      <c r="F96" s="305">
        <v>9800</v>
      </c>
      <c r="G96" s="304">
        <v>10000</v>
      </c>
      <c r="H96" s="305">
        <v>10860</v>
      </c>
      <c r="I96" s="209">
        <f t="shared" si="9"/>
        <v>1.0860000000000001</v>
      </c>
    </row>
    <row r="97" spans="1:9" ht="20.100000000000001" customHeight="1">
      <c r="A97" s="203"/>
      <c r="B97" s="445">
        <v>400</v>
      </c>
      <c r="C97" s="207" t="s">
        <v>450</v>
      </c>
      <c r="D97" s="446" t="s">
        <v>151</v>
      </c>
      <c r="E97" s="304"/>
      <c r="F97" s="305"/>
      <c r="G97" s="304"/>
      <c r="H97" s="305"/>
      <c r="I97" s="209" t="str">
        <f t="shared" si="9"/>
        <v xml:space="preserve">  </v>
      </c>
    </row>
    <row r="98" spans="1:9" ht="20.100000000000001" customHeight="1">
      <c r="A98" s="203"/>
      <c r="B98" s="445" t="s">
        <v>451</v>
      </c>
      <c r="C98" s="207" t="s">
        <v>452</v>
      </c>
      <c r="D98" s="446" t="s">
        <v>152</v>
      </c>
      <c r="E98" s="304"/>
      <c r="F98" s="305"/>
      <c r="G98" s="304"/>
      <c r="H98" s="305"/>
      <c r="I98" s="209" t="str">
        <f t="shared" si="9"/>
        <v xml:space="preserve">  </v>
      </c>
    </row>
    <row r="99" spans="1:9" s="464" customFormat="1" ht="20.100000000000001" customHeight="1">
      <c r="A99" s="463"/>
      <c r="B99" s="548">
        <v>41</v>
      </c>
      <c r="C99" s="461" t="s">
        <v>453</v>
      </c>
      <c r="D99" s="549" t="s">
        <v>153</v>
      </c>
      <c r="E99" s="531">
        <f>E101+E102+E103+E104+E105+E106+E107</f>
        <v>0</v>
      </c>
      <c r="F99" s="531">
        <f t="shared" ref="F99:H99" si="15">F101+F102+F103+F104+F105+F106+F107</f>
        <v>0</v>
      </c>
      <c r="G99" s="531">
        <f t="shared" si="15"/>
        <v>0</v>
      </c>
      <c r="H99" s="531">
        <f t="shared" si="15"/>
        <v>0</v>
      </c>
      <c r="I99" s="533" t="str">
        <f t="shared" si="9"/>
        <v xml:space="preserve">  </v>
      </c>
    </row>
    <row r="100" spans="1:9" s="464" customFormat="1" ht="12" customHeight="1">
      <c r="A100" s="463"/>
      <c r="B100" s="548"/>
      <c r="C100" s="462" t="s">
        <v>454</v>
      </c>
      <c r="D100" s="549"/>
      <c r="E100" s="532"/>
      <c r="F100" s="532"/>
      <c r="G100" s="532"/>
      <c r="H100" s="532"/>
      <c r="I100" s="534" t="str">
        <f t="shared" si="9"/>
        <v xml:space="preserve">  </v>
      </c>
    </row>
    <row r="101" spans="1:9" ht="20.100000000000001" customHeight="1">
      <c r="B101" s="210">
        <v>410</v>
      </c>
      <c r="C101" s="207" t="s">
        <v>455</v>
      </c>
      <c r="D101" s="446" t="s">
        <v>154</v>
      </c>
      <c r="E101" s="304"/>
      <c r="F101" s="305"/>
      <c r="G101" s="304"/>
      <c r="H101" s="305"/>
      <c r="I101" s="209" t="str">
        <f t="shared" si="9"/>
        <v xml:space="preserve">  </v>
      </c>
    </row>
    <row r="102" spans="1:9" ht="36.75" customHeight="1">
      <c r="B102" s="210" t="s">
        <v>456</v>
      </c>
      <c r="C102" s="207" t="s">
        <v>457</v>
      </c>
      <c r="D102" s="446" t="s">
        <v>155</v>
      </c>
      <c r="E102" s="304"/>
      <c r="F102" s="305"/>
      <c r="G102" s="304"/>
      <c r="H102" s="305"/>
      <c r="I102" s="209" t="str">
        <f t="shared" si="9"/>
        <v xml:space="preserve">  </v>
      </c>
    </row>
    <row r="103" spans="1:9" ht="39" customHeight="1">
      <c r="B103" s="210" t="s">
        <v>456</v>
      </c>
      <c r="C103" s="207" t="s">
        <v>458</v>
      </c>
      <c r="D103" s="446" t="s">
        <v>157</v>
      </c>
      <c r="E103" s="304"/>
      <c r="F103" s="305"/>
      <c r="G103" s="304"/>
      <c r="H103" s="305"/>
      <c r="I103" s="209" t="str">
        <f t="shared" si="9"/>
        <v xml:space="preserve">  </v>
      </c>
    </row>
    <row r="104" spans="1:9" ht="25.5" customHeight="1">
      <c r="B104" s="210" t="s">
        <v>459</v>
      </c>
      <c r="C104" s="207" t="s">
        <v>460</v>
      </c>
      <c r="D104" s="446" t="s">
        <v>158</v>
      </c>
      <c r="E104" s="304"/>
      <c r="F104" s="305"/>
      <c r="G104" s="304"/>
      <c r="H104" s="305"/>
      <c r="I104" s="209" t="str">
        <f t="shared" si="9"/>
        <v xml:space="preserve">  </v>
      </c>
    </row>
    <row r="105" spans="1:9" ht="25.5" customHeight="1">
      <c r="B105" s="210" t="s">
        <v>461</v>
      </c>
      <c r="C105" s="207" t="s">
        <v>462</v>
      </c>
      <c r="D105" s="446" t="s">
        <v>159</v>
      </c>
      <c r="E105" s="304"/>
      <c r="F105" s="305"/>
      <c r="G105" s="304"/>
      <c r="H105" s="305"/>
      <c r="I105" s="209" t="str">
        <f t="shared" si="9"/>
        <v xml:space="preserve">  </v>
      </c>
    </row>
    <row r="106" spans="1:9" ht="20.100000000000001" customHeight="1">
      <c r="B106" s="210">
        <v>413</v>
      </c>
      <c r="C106" s="207" t="s">
        <v>463</v>
      </c>
      <c r="D106" s="446" t="s">
        <v>160</v>
      </c>
      <c r="E106" s="304"/>
      <c r="F106" s="305"/>
      <c r="G106" s="304"/>
      <c r="H106" s="305"/>
      <c r="I106" s="209" t="str">
        <f t="shared" si="9"/>
        <v xml:space="preserve">  </v>
      </c>
    </row>
    <row r="107" spans="1:9" ht="20.100000000000001" customHeight="1">
      <c r="B107" s="210">
        <v>419</v>
      </c>
      <c r="C107" s="207" t="s">
        <v>464</v>
      </c>
      <c r="D107" s="446" t="s">
        <v>161</v>
      </c>
      <c r="E107" s="304"/>
      <c r="F107" s="305"/>
      <c r="G107" s="304"/>
      <c r="H107" s="305"/>
      <c r="I107" s="209" t="str">
        <f t="shared" si="9"/>
        <v xml:space="preserve">  </v>
      </c>
    </row>
    <row r="108" spans="1:9" ht="24" customHeight="1">
      <c r="B108" s="210" t="s">
        <v>465</v>
      </c>
      <c r="C108" s="207" t="s">
        <v>466</v>
      </c>
      <c r="D108" s="446" t="s">
        <v>162</v>
      </c>
      <c r="E108" s="304"/>
      <c r="F108" s="305"/>
      <c r="G108" s="304"/>
      <c r="H108" s="305"/>
      <c r="I108" s="209" t="str">
        <f t="shared" si="9"/>
        <v xml:space="preserve">  </v>
      </c>
    </row>
    <row r="109" spans="1:9" ht="20.100000000000001" customHeight="1">
      <c r="B109" s="210">
        <v>498</v>
      </c>
      <c r="C109" s="201" t="s">
        <v>467</v>
      </c>
      <c r="D109" s="446" t="s">
        <v>163</v>
      </c>
      <c r="E109" s="304">
        <v>140</v>
      </c>
      <c r="F109" s="305"/>
      <c r="G109" s="304"/>
      <c r="H109" s="305">
        <v>140</v>
      </c>
      <c r="I109" s="209" t="str">
        <f t="shared" si="9"/>
        <v xml:space="preserve">  </v>
      </c>
    </row>
    <row r="110" spans="1:9" ht="24" customHeight="1">
      <c r="A110" s="203"/>
      <c r="B110" s="445" t="s">
        <v>468</v>
      </c>
      <c r="C110" s="201" t="s">
        <v>469</v>
      </c>
      <c r="D110" s="446" t="s">
        <v>164</v>
      </c>
      <c r="E110" s="304"/>
      <c r="F110" s="305"/>
      <c r="G110" s="304"/>
      <c r="H110" s="305"/>
      <c r="I110" s="209" t="str">
        <f t="shared" si="9"/>
        <v xml:space="preserve">  </v>
      </c>
    </row>
    <row r="111" spans="1:9" s="464" customFormat="1" ht="23.25" customHeight="1">
      <c r="A111" s="463"/>
      <c r="B111" s="548"/>
      <c r="C111" s="461" t="s">
        <v>470</v>
      </c>
      <c r="D111" s="549" t="s">
        <v>165</v>
      </c>
      <c r="E111" s="531">
        <f>E113+E114+E123+E124+E132+E137+E138</f>
        <v>43069</v>
      </c>
      <c r="F111" s="531">
        <f t="shared" ref="F111:H111" si="16">F113+F114+F123+F124+F132+F137+F138</f>
        <v>45412</v>
      </c>
      <c r="G111" s="531">
        <f t="shared" si="16"/>
        <v>36555</v>
      </c>
      <c r="H111" s="531">
        <f t="shared" si="16"/>
        <v>23951</v>
      </c>
      <c r="I111" s="533">
        <f t="shared" si="9"/>
        <v>0.65520448639037066</v>
      </c>
    </row>
    <row r="112" spans="1:9" s="464" customFormat="1" ht="13.5" customHeight="1">
      <c r="A112" s="463"/>
      <c r="B112" s="548"/>
      <c r="C112" s="462" t="s">
        <v>471</v>
      </c>
      <c r="D112" s="549"/>
      <c r="E112" s="532"/>
      <c r="F112" s="532"/>
      <c r="G112" s="532"/>
      <c r="H112" s="532"/>
      <c r="I112" s="534" t="str">
        <f t="shared" si="9"/>
        <v xml:space="preserve">  </v>
      </c>
    </row>
    <row r="113" spans="1:9" ht="20.100000000000001" customHeight="1">
      <c r="A113" s="203"/>
      <c r="B113" s="445">
        <v>467</v>
      </c>
      <c r="C113" s="207" t="s">
        <v>472</v>
      </c>
      <c r="D113" s="446" t="s">
        <v>166</v>
      </c>
      <c r="E113" s="304"/>
      <c r="F113" s="305"/>
      <c r="G113" s="304"/>
      <c r="H113" s="305"/>
      <c r="I113" s="209" t="str">
        <f t="shared" si="9"/>
        <v xml:space="preserve">  </v>
      </c>
    </row>
    <row r="114" spans="1:9" s="464" customFormat="1" ht="20.100000000000001" customHeight="1">
      <c r="A114" s="463"/>
      <c r="B114" s="548" t="s">
        <v>473</v>
      </c>
      <c r="C114" s="461" t="s">
        <v>474</v>
      </c>
      <c r="D114" s="549" t="s">
        <v>167</v>
      </c>
      <c r="E114" s="531">
        <f>E116+E117+E118+E119+E120+E121+E122</f>
        <v>0</v>
      </c>
      <c r="F114" s="531">
        <f t="shared" ref="F114:H114" si="17">F116+F117+F118+F119+F120+F121+F122</f>
        <v>0</v>
      </c>
      <c r="G114" s="531">
        <f t="shared" si="17"/>
        <v>0</v>
      </c>
      <c r="H114" s="531">
        <f t="shared" si="17"/>
        <v>0</v>
      </c>
      <c r="I114" s="533" t="str">
        <f t="shared" si="9"/>
        <v xml:space="preserve">  </v>
      </c>
    </row>
    <row r="115" spans="1:9" s="464" customFormat="1" ht="15" customHeight="1">
      <c r="A115" s="463"/>
      <c r="B115" s="548"/>
      <c r="C115" s="462" t="s">
        <v>475</v>
      </c>
      <c r="D115" s="549"/>
      <c r="E115" s="532"/>
      <c r="F115" s="532"/>
      <c r="G115" s="532"/>
      <c r="H115" s="532"/>
      <c r="I115" s="534" t="str">
        <f t="shared" si="9"/>
        <v xml:space="preserve">  </v>
      </c>
    </row>
    <row r="116" spans="1:9" ht="25.5" customHeight="1">
      <c r="A116" s="203"/>
      <c r="B116" s="445" t="s">
        <v>476</v>
      </c>
      <c r="C116" s="207" t="s">
        <v>477</v>
      </c>
      <c r="D116" s="446" t="s">
        <v>168</v>
      </c>
      <c r="E116" s="304"/>
      <c r="F116" s="305"/>
      <c r="G116" s="304"/>
      <c r="H116" s="305"/>
      <c r="I116" s="209" t="str">
        <f t="shared" si="9"/>
        <v xml:space="preserve">  </v>
      </c>
    </row>
    <row r="117" spans="1:9" ht="25.5" customHeight="1">
      <c r="B117" s="210" t="s">
        <v>476</v>
      </c>
      <c r="C117" s="207" t="s">
        <v>478</v>
      </c>
      <c r="D117" s="446" t="s">
        <v>169</v>
      </c>
      <c r="E117" s="304"/>
      <c r="F117" s="305"/>
      <c r="G117" s="304"/>
      <c r="H117" s="305"/>
      <c r="I117" s="209" t="str">
        <f t="shared" si="9"/>
        <v xml:space="preserve">  </v>
      </c>
    </row>
    <row r="118" spans="1:9" ht="25.5" customHeight="1">
      <c r="B118" s="210" t="s">
        <v>479</v>
      </c>
      <c r="C118" s="207" t="s">
        <v>480</v>
      </c>
      <c r="D118" s="446" t="s">
        <v>170</v>
      </c>
      <c r="E118" s="304"/>
      <c r="F118" s="305"/>
      <c r="G118" s="304"/>
      <c r="H118" s="305"/>
      <c r="I118" s="209" t="str">
        <f t="shared" si="9"/>
        <v xml:space="preserve">  </v>
      </c>
    </row>
    <row r="119" spans="1:9" ht="24.75" customHeight="1">
      <c r="B119" s="210" t="s">
        <v>481</v>
      </c>
      <c r="C119" s="207" t="s">
        <v>482</v>
      </c>
      <c r="D119" s="446" t="s">
        <v>171</v>
      </c>
      <c r="E119" s="304"/>
      <c r="F119" s="305"/>
      <c r="G119" s="304"/>
      <c r="H119" s="305"/>
      <c r="I119" s="209" t="str">
        <f t="shared" si="9"/>
        <v xml:space="preserve">  </v>
      </c>
    </row>
    <row r="120" spans="1:9" ht="24.75" customHeight="1">
      <c r="B120" s="210" t="s">
        <v>483</v>
      </c>
      <c r="C120" s="207" t="s">
        <v>484</v>
      </c>
      <c r="D120" s="446" t="s">
        <v>172</v>
      </c>
      <c r="E120" s="304"/>
      <c r="F120" s="305"/>
      <c r="G120" s="304"/>
      <c r="H120" s="305"/>
      <c r="I120" s="209" t="str">
        <f t="shared" si="9"/>
        <v xml:space="preserve">  </v>
      </c>
    </row>
    <row r="121" spans="1:9" ht="20.100000000000001" customHeight="1">
      <c r="B121" s="210">
        <v>426</v>
      </c>
      <c r="C121" s="207" t="s">
        <v>485</v>
      </c>
      <c r="D121" s="446" t="s">
        <v>173</v>
      </c>
      <c r="E121" s="304"/>
      <c r="F121" s="305"/>
      <c r="G121" s="304"/>
      <c r="H121" s="305"/>
      <c r="I121" s="209" t="str">
        <f t="shared" si="9"/>
        <v xml:space="preserve">  </v>
      </c>
    </row>
    <row r="122" spans="1:9" ht="20.100000000000001" customHeight="1">
      <c r="B122" s="210">
        <v>428</v>
      </c>
      <c r="C122" s="207" t="s">
        <v>486</v>
      </c>
      <c r="D122" s="446" t="s">
        <v>174</v>
      </c>
      <c r="E122" s="304"/>
      <c r="F122" s="305"/>
      <c r="G122" s="304"/>
      <c r="H122" s="305"/>
      <c r="I122" s="209" t="str">
        <f t="shared" si="9"/>
        <v xml:space="preserve">  </v>
      </c>
    </row>
    <row r="123" spans="1:9" ht="20.100000000000001" customHeight="1">
      <c r="B123" s="210">
        <v>430</v>
      </c>
      <c r="C123" s="207" t="s">
        <v>487</v>
      </c>
      <c r="D123" s="446" t="s">
        <v>175</v>
      </c>
      <c r="E123" s="304">
        <v>3046</v>
      </c>
      <c r="F123" s="305">
        <v>1412</v>
      </c>
      <c r="G123" s="304">
        <v>2568</v>
      </c>
      <c r="H123" s="305">
        <v>39</v>
      </c>
      <c r="I123" s="209">
        <f t="shared" si="9"/>
        <v>1.5186915887850467E-2</v>
      </c>
    </row>
    <row r="124" spans="1:9" s="464" customFormat="1" ht="20.100000000000001" customHeight="1">
      <c r="A124" s="463"/>
      <c r="B124" s="548" t="s">
        <v>488</v>
      </c>
      <c r="C124" s="461" t="s">
        <v>489</v>
      </c>
      <c r="D124" s="549" t="s">
        <v>176</v>
      </c>
      <c r="E124" s="531">
        <f>E126+E127+E128+E129+E130+E131</f>
        <v>3606</v>
      </c>
      <c r="F124" s="531">
        <f t="shared" ref="F124:H124" si="18">F126+F127+F128+F129+F130+F131</f>
        <v>12000</v>
      </c>
      <c r="G124" s="531">
        <f t="shared" si="18"/>
        <v>16000</v>
      </c>
      <c r="H124" s="531">
        <f t="shared" si="18"/>
        <v>7527</v>
      </c>
      <c r="I124" s="533">
        <f t="shared" si="9"/>
        <v>0.47043750000000001</v>
      </c>
    </row>
    <row r="125" spans="1:9" s="464" customFormat="1" ht="12.75" customHeight="1">
      <c r="A125" s="463"/>
      <c r="B125" s="548"/>
      <c r="C125" s="462" t="s">
        <v>490</v>
      </c>
      <c r="D125" s="549"/>
      <c r="E125" s="532"/>
      <c r="F125" s="532"/>
      <c r="G125" s="532"/>
      <c r="H125" s="532"/>
      <c r="I125" s="534" t="str">
        <f t="shared" si="9"/>
        <v xml:space="preserve">  </v>
      </c>
    </row>
    <row r="126" spans="1:9" ht="24.75" customHeight="1">
      <c r="B126" s="210" t="s">
        <v>491</v>
      </c>
      <c r="C126" s="207" t="s">
        <v>492</v>
      </c>
      <c r="D126" s="446" t="s">
        <v>177</v>
      </c>
      <c r="E126" s="304"/>
      <c r="F126" s="305"/>
      <c r="G126" s="304"/>
      <c r="H126" s="305"/>
      <c r="I126" s="209" t="str">
        <f t="shared" si="9"/>
        <v xml:space="preserve">  </v>
      </c>
    </row>
    <row r="127" spans="1:9" ht="24.75" customHeight="1">
      <c r="B127" s="210" t="s">
        <v>493</v>
      </c>
      <c r="C127" s="207" t="s">
        <v>494</v>
      </c>
      <c r="D127" s="446" t="s">
        <v>178</v>
      </c>
      <c r="E127" s="304"/>
      <c r="F127" s="305"/>
      <c r="G127" s="304"/>
      <c r="H127" s="305"/>
      <c r="I127" s="209" t="str">
        <f t="shared" si="9"/>
        <v xml:space="preserve">  </v>
      </c>
    </row>
    <row r="128" spans="1:9" ht="20.100000000000001" customHeight="1">
      <c r="B128" s="210">
        <v>435</v>
      </c>
      <c r="C128" s="207" t="s">
        <v>495</v>
      </c>
      <c r="D128" s="446" t="s">
        <v>179</v>
      </c>
      <c r="E128" s="304">
        <v>3606</v>
      </c>
      <c r="F128" s="305">
        <v>12000</v>
      </c>
      <c r="G128" s="304">
        <v>16000</v>
      </c>
      <c r="H128" s="305">
        <v>7527</v>
      </c>
      <c r="I128" s="209">
        <f t="shared" si="9"/>
        <v>0.47043750000000001</v>
      </c>
    </row>
    <row r="129" spans="1:11" ht="20.100000000000001" customHeight="1">
      <c r="B129" s="210">
        <v>436</v>
      </c>
      <c r="C129" s="207" t="s">
        <v>496</v>
      </c>
      <c r="D129" s="446" t="s">
        <v>180</v>
      </c>
      <c r="E129" s="304"/>
      <c r="F129" s="305"/>
      <c r="G129" s="304"/>
      <c r="H129" s="305"/>
      <c r="I129" s="209" t="str">
        <f t="shared" si="9"/>
        <v xml:space="preserve">  </v>
      </c>
    </row>
    <row r="130" spans="1:11" ht="20.100000000000001" customHeight="1">
      <c r="B130" s="210" t="s">
        <v>497</v>
      </c>
      <c r="C130" s="207" t="s">
        <v>498</v>
      </c>
      <c r="D130" s="446" t="s">
        <v>181</v>
      </c>
      <c r="E130" s="304"/>
      <c r="F130" s="305"/>
      <c r="G130" s="304"/>
      <c r="H130" s="305"/>
      <c r="I130" s="209" t="str">
        <f t="shared" si="9"/>
        <v xml:space="preserve">  </v>
      </c>
    </row>
    <row r="131" spans="1:11" ht="20.100000000000001" customHeight="1">
      <c r="B131" s="210" t="s">
        <v>497</v>
      </c>
      <c r="C131" s="207" t="s">
        <v>499</v>
      </c>
      <c r="D131" s="446" t="s">
        <v>182</v>
      </c>
      <c r="E131" s="304"/>
      <c r="F131" s="305"/>
      <c r="G131" s="304"/>
      <c r="H131" s="305"/>
      <c r="I131" s="209" t="str">
        <f t="shared" si="9"/>
        <v xml:space="preserve">  </v>
      </c>
    </row>
    <row r="132" spans="1:11" s="464" customFormat="1" ht="20.100000000000001" customHeight="1">
      <c r="A132" s="463"/>
      <c r="B132" s="548" t="s">
        <v>500</v>
      </c>
      <c r="C132" s="461" t="s">
        <v>501</v>
      </c>
      <c r="D132" s="549" t="s">
        <v>183</v>
      </c>
      <c r="E132" s="531">
        <f>E134+E135+E136</f>
        <v>18792</v>
      </c>
      <c r="F132" s="531">
        <f t="shared" ref="F132:H132" si="19">F134+F135+F136</f>
        <v>18000</v>
      </c>
      <c r="G132" s="531">
        <f t="shared" si="19"/>
        <v>17987</v>
      </c>
      <c r="H132" s="531">
        <f t="shared" si="19"/>
        <v>16308</v>
      </c>
      <c r="I132" s="533">
        <f t="shared" si="9"/>
        <v>0.90665480624895756</v>
      </c>
    </row>
    <row r="133" spans="1:11" s="464" customFormat="1" ht="15.75" customHeight="1">
      <c r="A133" s="463"/>
      <c r="B133" s="548"/>
      <c r="C133" s="462" t="s">
        <v>502</v>
      </c>
      <c r="D133" s="549"/>
      <c r="E133" s="532"/>
      <c r="F133" s="532"/>
      <c r="G133" s="532"/>
      <c r="H133" s="532"/>
      <c r="I133" s="534" t="str">
        <f t="shared" si="9"/>
        <v xml:space="preserve">  </v>
      </c>
    </row>
    <row r="134" spans="1:11" ht="20.100000000000001" customHeight="1">
      <c r="B134" s="210" t="s">
        <v>503</v>
      </c>
      <c r="C134" s="207" t="s">
        <v>504</v>
      </c>
      <c r="D134" s="446" t="s">
        <v>184</v>
      </c>
      <c r="E134" s="304">
        <v>13912</v>
      </c>
      <c r="F134" s="305">
        <v>14000</v>
      </c>
      <c r="G134" s="304">
        <v>14000</v>
      </c>
      <c r="H134" s="305">
        <v>14647</v>
      </c>
      <c r="I134" s="209">
        <f t="shared" si="9"/>
        <v>1.0462142857142858</v>
      </c>
    </row>
    <row r="135" spans="1:11" ht="24.75" customHeight="1">
      <c r="B135" s="210" t="s">
        <v>505</v>
      </c>
      <c r="C135" s="207" t="s">
        <v>506</v>
      </c>
      <c r="D135" s="494" t="s">
        <v>185</v>
      </c>
      <c r="E135" s="304">
        <v>4521</v>
      </c>
      <c r="F135" s="305">
        <v>4000</v>
      </c>
      <c r="G135" s="304">
        <v>3987</v>
      </c>
      <c r="H135" s="305">
        <v>1661</v>
      </c>
      <c r="I135" s="209">
        <f t="shared" si="9"/>
        <v>0.41660396287935791</v>
      </c>
    </row>
    <row r="136" spans="1:11" ht="20.100000000000001" customHeight="1">
      <c r="B136" s="210">
        <v>481</v>
      </c>
      <c r="C136" s="207" t="s">
        <v>507</v>
      </c>
      <c r="D136" s="446" t="s">
        <v>186</v>
      </c>
      <c r="E136" s="304">
        <v>359</v>
      </c>
      <c r="F136" s="305"/>
      <c r="G136" s="304"/>
      <c r="H136" s="305"/>
      <c r="I136" s="209" t="str">
        <f t="shared" si="9"/>
        <v xml:space="preserve">  </v>
      </c>
    </row>
    <row r="137" spans="1:11" ht="36.75" customHeight="1">
      <c r="B137" s="210">
        <v>427</v>
      </c>
      <c r="C137" s="207" t="s">
        <v>508</v>
      </c>
      <c r="D137" s="446" t="s">
        <v>187</v>
      </c>
      <c r="E137" s="304"/>
      <c r="F137" s="305"/>
      <c r="G137" s="304"/>
      <c r="H137" s="305"/>
      <c r="I137" s="209" t="str">
        <f t="shared" ref="I137:I143" si="20">IFERROR(H137/G137,"  ")</f>
        <v xml:space="preserve">  </v>
      </c>
    </row>
    <row r="138" spans="1:11" ht="36.75" customHeight="1">
      <c r="A138" s="203"/>
      <c r="B138" s="445" t="s">
        <v>509</v>
      </c>
      <c r="C138" s="207" t="s">
        <v>510</v>
      </c>
      <c r="D138" s="446" t="s">
        <v>188</v>
      </c>
      <c r="E138" s="304">
        <v>17625</v>
      </c>
      <c r="F138" s="305">
        <v>14000</v>
      </c>
      <c r="G138" s="304"/>
      <c r="H138" s="305">
        <v>77</v>
      </c>
      <c r="I138" s="209" t="str">
        <f t="shared" si="20"/>
        <v xml:space="preserve">  </v>
      </c>
    </row>
    <row r="139" spans="1:11" ht="20.100000000000001" customHeight="1">
      <c r="A139" s="203"/>
      <c r="B139" s="554"/>
      <c r="C139" s="205" t="s">
        <v>511</v>
      </c>
      <c r="D139" s="555" t="s">
        <v>189</v>
      </c>
      <c r="E139" s="556"/>
      <c r="F139" s="558"/>
      <c r="G139" s="556"/>
      <c r="H139" s="558"/>
      <c r="I139" s="560" t="str">
        <f t="shared" si="20"/>
        <v xml:space="preserve">  </v>
      </c>
    </row>
    <row r="140" spans="1:11" ht="23.25" customHeight="1">
      <c r="A140" s="203"/>
      <c r="B140" s="554"/>
      <c r="C140" s="206" t="s">
        <v>512</v>
      </c>
      <c r="D140" s="555"/>
      <c r="E140" s="557"/>
      <c r="F140" s="559"/>
      <c r="G140" s="557"/>
      <c r="H140" s="559"/>
      <c r="I140" s="561" t="str">
        <f t="shared" si="20"/>
        <v xml:space="preserve">  </v>
      </c>
    </row>
    <row r="141" spans="1:11" s="464" customFormat="1" ht="20.100000000000001" customHeight="1">
      <c r="A141" s="463"/>
      <c r="B141" s="550"/>
      <c r="C141" s="472" t="s">
        <v>513</v>
      </c>
      <c r="D141" s="551" t="s">
        <v>190</v>
      </c>
      <c r="E141" s="552">
        <f>E77+E92+E109+E110+E111-E139</f>
        <v>109682</v>
      </c>
      <c r="F141" s="552">
        <f t="shared" ref="F141:H141" si="21">F77+F92+F109+F110+F111-F139</f>
        <v>107400</v>
      </c>
      <c r="G141" s="552">
        <f t="shared" si="21"/>
        <v>94910</v>
      </c>
      <c r="H141" s="552">
        <f t="shared" si="21"/>
        <v>83278</v>
      </c>
      <c r="I141" s="562">
        <f t="shared" si="20"/>
        <v>0.87744178695606367</v>
      </c>
      <c r="J141" s="473"/>
      <c r="K141" s="474"/>
    </row>
    <row r="142" spans="1:11" s="464" customFormat="1" ht="14.25" customHeight="1">
      <c r="A142" s="463"/>
      <c r="B142" s="550"/>
      <c r="C142" s="475" t="s">
        <v>514</v>
      </c>
      <c r="D142" s="551"/>
      <c r="E142" s="553"/>
      <c r="F142" s="553"/>
      <c r="G142" s="553"/>
      <c r="H142" s="553"/>
      <c r="I142" s="563" t="str">
        <f t="shared" si="20"/>
        <v xml:space="preserve">  </v>
      </c>
    </row>
    <row r="143" spans="1:11" ht="20.100000000000001" customHeight="1" thickBot="1">
      <c r="A143" s="203"/>
      <c r="B143" s="212">
        <v>89</v>
      </c>
      <c r="C143" s="213" t="s">
        <v>515</v>
      </c>
      <c r="D143" s="340" t="s">
        <v>191</v>
      </c>
      <c r="E143" s="306">
        <v>38572</v>
      </c>
      <c r="F143" s="307">
        <v>24976</v>
      </c>
      <c r="G143" s="306">
        <v>24976</v>
      </c>
      <c r="H143" s="307">
        <v>38572</v>
      </c>
      <c r="I143" s="214">
        <f t="shared" si="20"/>
        <v>1.5443625880845613</v>
      </c>
    </row>
    <row r="145" spans="2:2">
      <c r="B145" s="188" t="s">
        <v>571</v>
      </c>
    </row>
  </sheetData>
  <mergeCells count="134"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  <mergeCell ref="G9:G10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Y153"/>
  <sheetViews>
    <sheetView showGridLines="0" workbookViewId="0">
      <selection activeCell="H72" sqref="H72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188" customWidth="1"/>
    <col min="9" max="25" width="9.140625" style="429"/>
    <col min="26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25">
      <c r="E1" s="215"/>
      <c r="G1" s="215"/>
      <c r="H1" s="199" t="s">
        <v>569</v>
      </c>
    </row>
    <row r="2" spans="1:25" ht="21.75" customHeight="1">
      <c r="B2" s="564" t="s">
        <v>68</v>
      </c>
      <c r="C2" s="564"/>
      <c r="D2" s="564"/>
      <c r="E2" s="564"/>
      <c r="F2" s="564"/>
      <c r="G2" s="564"/>
      <c r="H2" s="564"/>
    </row>
    <row r="3" spans="1:25" ht="14.25" customHeight="1">
      <c r="B3" s="565" t="s">
        <v>775</v>
      </c>
      <c r="C3" s="565"/>
      <c r="D3" s="565"/>
      <c r="E3" s="565"/>
      <c r="F3" s="565"/>
      <c r="G3" s="565"/>
      <c r="H3" s="565"/>
    </row>
    <row r="4" spans="1:25" ht="14.25" customHeight="1" thickBot="1">
      <c r="B4" s="187"/>
      <c r="C4" s="187"/>
      <c r="D4" s="187"/>
      <c r="E4" s="187"/>
      <c r="F4" s="187"/>
      <c r="G4" s="187"/>
      <c r="H4" s="189" t="s">
        <v>128</v>
      </c>
    </row>
    <row r="5" spans="1:25" ht="24.75" customHeight="1" thickBot="1">
      <c r="B5" s="569" t="s">
        <v>516</v>
      </c>
      <c r="C5" s="515" t="s">
        <v>84</v>
      </c>
      <c r="D5" s="573" t="s">
        <v>717</v>
      </c>
      <c r="E5" s="524" t="s">
        <v>718</v>
      </c>
      <c r="F5" s="575" t="s">
        <v>769</v>
      </c>
      <c r="G5" s="576"/>
      <c r="H5" s="579" t="s">
        <v>770</v>
      </c>
    </row>
    <row r="6" spans="1:25" ht="25.5" customHeight="1">
      <c r="A6" s="16"/>
      <c r="B6" s="570"/>
      <c r="C6" s="516"/>
      <c r="D6" s="516"/>
      <c r="E6" s="574"/>
      <c r="F6" s="239" t="s">
        <v>0</v>
      </c>
      <c r="G6" s="229" t="s">
        <v>564</v>
      </c>
      <c r="H6" s="580"/>
    </row>
    <row r="7" spans="1:25" ht="16.5" thickBot="1">
      <c r="A7" s="83"/>
      <c r="B7" s="216">
        <v>1</v>
      </c>
      <c r="C7" s="217">
        <v>2</v>
      </c>
      <c r="D7" s="218"/>
      <c r="E7" s="240"/>
      <c r="F7" s="218">
        <v>3</v>
      </c>
      <c r="G7" s="219">
        <v>4</v>
      </c>
      <c r="H7" s="499">
        <v>8</v>
      </c>
    </row>
    <row r="8" spans="1:25" s="57" customFormat="1" ht="20.100000000000001" customHeight="1">
      <c r="A8" s="220"/>
      <c r="B8" s="221" t="s">
        <v>517</v>
      </c>
      <c r="C8" s="222"/>
      <c r="D8" s="231"/>
      <c r="E8" s="232"/>
      <c r="F8" s="231"/>
      <c r="G8" s="232"/>
      <c r="H8" s="236"/>
      <c r="I8" s="430"/>
      <c r="J8" s="430"/>
      <c r="K8" s="430"/>
      <c r="L8" s="430"/>
      <c r="M8" s="430"/>
      <c r="N8" s="430"/>
      <c r="O8" s="430"/>
      <c r="P8" s="430"/>
      <c r="Q8" s="430"/>
      <c r="R8" s="430"/>
      <c r="S8" s="430"/>
      <c r="T8" s="430"/>
      <c r="U8" s="430"/>
      <c r="V8" s="430"/>
      <c r="W8" s="430"/>
      <c r="X8" s="430"/>
      <c r="Y8" s="430"/>
    </row>
    <row r="9" spans="1:25" s="10" customFormat="1" ht="20.100000000000001" customHeight="1">
      <c r="A9" s="410"/>
      <c r="B9" s="411" t="s">
        <v>518</v>
      </c>
      <c r="C9" s="412">
        <v>3001</v>
      </c>
      <c r="D9" s="413">
        <f>D10+D11+D12+D13</f>
        <v>219273</v>
      </c>
      <c r="E9" s="413">
        <f t="shared" ref="E9:G9" si="0">E10+E11+E12+E13</f>
        <v>234000</v>
      </c>
      <c r="F9" s="413">
        <f t="shared" si="0"/>
        <v>169300</v>
      </c>
      <c r="G9" s="413">
        <f t="shared" si="0"/>
        <v>166964</v>
      </c>
      <c r="H9" s="414">
        <f>IFERROR(G9/F9,"  ")</f>
        <v>0.98620200826934434</v>
      </c>
      <c r="I9" s="431"/>
      <c r="J9" s="431"/>
      <c r="K9" s="431"/>
      <c r="L9" s="431"/>
      <c r="M9" s="431"/>
      <c r="N9" s="431"/>
      <c r="O9" s="431"/>
      <c r="P9" s="431"/>
      <c r="Q9" s="431"/>
      <c r="R9" s="431"/>
      <c r="S9" s="431"/>
      <c r="T9" s="431"/>
      <c r="U9" s="431"/>
      <c r="V9" s="431"/>
      <c r="W9" s="431"/>
      <c r="X9" s="431"/>
      <c r="Y9" s="431"/>
    </row>
    <row r="10" spans="1:25" s="57" customFormat="1" ht="20.100000000000001" customHeight="1">
      <c r="A10" s="220"/>
      <c r="B10" s="225" t="s">
        <v>519</v>
      </c>
      <c r="C10" s="226">
        <v>3002</v>
      </c>
      <c r="D10" s="234">
        <v>215088</v>
      </c>
      <c r="E10" s="235">
        <v>227800</v>
      </c>
      <c r="F10" s="234">
        <v>166100</v>
      </c>
      <c r="G10" s="235">
        <v>163167</v>
      </c>
      <c r="H10" s="238">
        <f t="shared" ref="H10:H66" si="1">IFERROR(G10/F10,"  ")</f>
        <v>0.98234196267308849</v>
      </c>
      <c r="I10" s="430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</row>
    <row r="11" spans="1:25" s="57" customFormat="1" ht="20.100000000000001" customHeight="1">
      <c r="A11" s="220"/>
      <c r="B11" s="225" t="s">
        <v>520</v>
      </c>
      <c r="C11" s="226">
        <v>3003</v>
      </c>
      <c r="D11" s="234"/>
      <c r="E11" s="235"/>
      <c r="F11" s="234"/>
      <c r="G11" s="235"/>
      <c r="H11" s="238" t="str">
        <f t="shared" si="1"/>
        <v xml:space="preserve">  </v>
      </c>
      <c r="I11" s="430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</row>
    <row r="12" spans="1:25" s="57" customFormat="1" ht="20.100000000000001" customHeight="1">
      <c r="A12" s="220"/>
      <c r="B12" s="225" t="s">
        <v>521</v>
      </c>
      <c r="C12" s="226">
        <v>3004</v>
      </c>
      <c r="D12" s="234">
        <v>109</v>
      </c>
      <c r="E12" s="235">
        <v>200</v>
      </c>
      <c r="F12" s="234">
        <v>200</v>
      </c>
      <c r="G12" s="235">
        <v>54</v>
      </c>
      <c r="H12" s="238">
        <f t="shared" si="1"/>
        <v>0.27</v>
      </c>
      <c r="I12" s="430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</row>
    <row r="13" spans="1:25" s="57" customFormat="1" ht="20.100000000000001" customHeight="1">
      <c r="A13" s="220"/>
      <c r="B13" s="225" t="s">
        <v>522</v>
      </c>
      <c r="C13" s="226">
        <v>3005</v>
      </c>
      <c r="D13" s="234">
        <v>4076</v>
      </c>
      <c r="E13" s="235">
        <v>6000</v>
      </c>
      <c r="F13" s="234">
        <v>3000</v>
      </c>
      <c r="G13" s="235">
        <v>3743</v>
      </c>
      <c r="H13" s="238">
        <f t="shared" si="1"/>
        <v>1.2476666666666667</v>
      </c>
      <c r="I13" s="430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</row>
    <row r="14" spans="1:25" s="10" customFormat="1" ht="20.100000000000001" customHeight="1">
      <c r="A14" s="410"/>
      <c r="B14" s="411" t="s">
        <v>523</v>
      </c>
      <c r="C14" s="412">
        <v>3006</v>
      </c>
      <c r="D14" s="413">
        <f>D15+D16+D17+D18+D19+D20+D21+D22</f>
        <v>218254</v>
      </c>
      <c r="E14" s="413">
        <f>E15+E16+E17+E18+E19+E20+E21+E22</f>
        <v>230000</v>
      </c>
      <c r="F14" s="413">
        <f t="shared" ref="F14:G14" si="2">F15+F16+F17+F18+F19+F20+F21+F22</f>
        <v>168300</v>
      </c>
      <c r="G14" s="413">
        <f t="shared" si="2"/>
        <v>176832</v>
      </c>
      <c r="H14" s="414">
        <f t="shared" si="1"/>
        <v>1.0506951871657755</v>
      </c>
      <c r="I14" s="431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/>
      <c r="W14" s="431"/>
      <c r="X14" s="431"/>
      <c r="Y14" s="431"/>
    </row>
    <row r="15" spans="1:25" s="57" customFormat="1" ht="20.100000000000001" customHeight="1">
      <c r="A15" s="220"/>
      <c r="B15" s="225" t="s">
        <v>524</v>
      </c>
      <c r="C15" s="226">
        <v>3007</v>
      </c>
      <c r="D15" s="234">
        <v>123538</v>
      </c>
      <c r="E15" s="235">
        <v>131000</v>
      </c>
      <c r="F15" s="234">
        <v>94000</v>
      </c>
      <c r="G15" s="235">
        <v>96448</v>
      </c>
      <c r="H15" s="238">
        <f t="shared" si="1"/>
        <v>1.0260425531914894</v>
      </c>
      <c r="I15" s="430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</row>
    <row r="16" spans="1:25" s="57" customFormat="1" ht="20.100000000000001" customHeight="1">
      <c r="A16" s="220"/>
      <c r="B16" s="225" t="s">
        <v>525</v>
      </c>
      <c r="C16" s="226">
        <v>3008</v>
      </c>
      <c r="D16" s="234"/>
      <c r="E16" s="235"/>
      <c r="F16" s="234"/>
      <c r="G16" s="235"/>
      <c r="H16" s="238" t="str">
        <f t="shared" si="1"/>
        <v xml:space="preserve">  </v>
      </c>
      <c r="I16" s="430"/>
      <c r="J16" s="430"/>
      <c r="K16" s="430"/>
      <c r="L16" s="430"/>
      <c r="M16" s="430"/>
      <c r="N16" s="430"/>
      <c r="O16" s="430"/>
      <c r="P16" s="430"/>
      <c r="Q16" s="430"/>
      <c r="R16" s="430"/>
      <c r="S16" s="430"/>
      <c r="T16" s="430"/>
      <c r="U16" s="430"/>
      <c r="V16" s="430"/>
      <c r="W16" s="430"/>
      <c r="X16" s="430"/>
      <c r="Y16" s="430"/>
    </row>
    <row r="17" spans="1:25" s="57" customFormat="1" ht="20.100000000000001" customHeight="1">
      <c r="A17" s="220"/>
      <c r="B17" s="225" t="s">
        <v>526</v>
      </c>
      <c r="C17" s="226">
        <v>3009</v>
      </c>
      <c r="D17" s="234">
        <v>76901</v>
      </c>
      <c r="E17" s="235">
        <v>84000</v>
      </c>
      <c r="F17" s="234">
        <v>59900</v>
      </c>
      <c r="G17" s="235">
        <v>63330</v>
      </c>
      <c r="H17" s="238">
        <f t="shared" si="1"/>
        <v>1.0572621035058432</v>
      </c>
      <c r="I17" s="430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</row>
    <row r="18" spans="1:25" s="57" customFormat="1" ht="20.100000000000001" customHeight="1">
      <c r="A18" s="220"/>
      <c r="B18" s="225" t="s">
        <v>527</v>
      </c>
      <c r="C18" s="226">
        <v>3010</v>
      </c>
      <c r="D18" s="234"/>
      <c r="E18" s="235"/>
      <c r="F18" s="234"/>
      <c r="G18" s="235"/>
      <c r="H18" s="238" t="str">
        <f t="shared" si="1"/>
        <v xml:space="preserve">  </v>
      </c>
      <c r="I18" s="430"/>
      <c r="J18" s="430"/>
      <c r="K18" s="430"/>
      <c r="L18" s="430"/>
      <c r="M18" s="430"/>
      <c r="N18" s="430"/>
      <c r="O18" s="430"/>
      <c r="P18" s="430"/>
      <c r="Q18" s="430"/>
      <c r="R18" s="430"/>
      <c r="S18" s="430"/>
      <c r="T18" s="430"/>
      <c r="U18" s="430"/>
      <c r="V18" s="430"/>
      <c r="W18" s="430"/>
      <c r="X18" s="430"/>
      <c r="Y18" s="430"/>
    </row>
    <row r="19" spans="1:25" s="57" customFormat="1" ht="20.100000000000001" customHeight="1">
      <c r="A19" s="220"/>
      <c r="B19" s="225" t="s">
        <v>528</v>
      </c>
      <c r="C19" s="226">
        <v>3011</v>
      </c>
      <c r="D19" s="234"/>
      <c r="E19" s="235"/>
      <c r="F19" s="234"/>
      <c r="G19" s="235"/>
      <c r="H19" s="238" t="str">
        <f t="shared" si="1"/>
        <v xml:space="preserve">  </v>
      </c>
      <c r="I19" s="430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</row>
    <row r="20" spans="1:25" s="57" customFormat="1" ht="20.100000000000001" customHeight="1">
      <c r="A20" s="220"/>
      <c r="B20" s="225" t="s">
        <v>529</v>
      </c>
      <c r="C20" s="226">
        <v>3012</v>
      </c>
      <c r="D20" s="234"/>
      <c r="E20" s="235"/>
      <c r="F20" s="234"/>
      <c r="G20" s="235">
        <v>599</v>
      </c>
      <c r="H20" s="238" t="str">
        <f t="shared" si="1"/>
        <v xml:space="preserve">  </v>
      </c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430"/>
      <c r="U20" s="430"/>
      <c r="V20" s="430"/>
      <c r="W20" s="430"/>
      <c r="X20" s="430"/>
      <c r="Y20" s="430"/>
    </row>
    <row r="21" spans="1:25" s="57" customFormat="1" ht="20.100000000000001" customHeight="1">
      <c r="A21" s="220"/>
      <c r="B21" s="225" t="s">
        <v>530</v>
      </c>
      <c r="C21" s="226">
        <v>3013</v>
      </c>
      <c r="D21" s="234">
        <v>16751</v>
      </c>
      <c r="E21" s="235">
        <v>15000</v>
      </c>
      <c r="F21" s="234">
        <v>14000</v>
      </c>
      <c r="G21" s="235">
        <v>14016</v>
      </c>
      <c r="H21" s="238">
        <f t="shared" si="1"/>
        <v>1.0011428571428571</v>
      </c>
      <c r="I21" s="430"/>
      <c r="J21" s="430"/>
      <c r="K21" s="430"/>
      <c r="L21" s="430"/>
      <c r="M21" s="430"/>
      <c r="N21" s="430"/>
      <c r="O21" s="430"/>
      <c r="P21" s="430"/>
      <c r="Q21" s="430"/>
      <c r="R21" s="430"/>
      <c r="S21" s="430"/>
      <c r="T21" s="430"/>
      <c r="U21" s="430"/>
      <c r="V21" s="430"/>
      <c r="W21" s="430"/>
      <c r="X21" s="430"/>
      <c r="Y21" s="430"/>
    </row>
    <row r="22" spans="1:25" s="57" customFormat="1" ht="20.100000000000001" customHeight="1">
      <c r="A22" s="220"/>
      <c r="B22" s="225" t="s">
        <v>531</v>
      </c>
      <c r="C22" s="226">
        <v>3014</v>
      </c>
      <c r="D22" s="234">
        <v>1064</v>
      </c>
      <c r="E22" s="235"/>
      <c r="F22" s="234">
        <v>400</v>
      </c>
      <c r="G22" s="235">
        <v>2439</v>
      </c>
      <c r="H22" s="238">
        <f t="shared" si="1"/>
        <v>6.0975000000000001</v>
      </c>
      <c r="I22" s="430"/>
      <c r="J22" s="430"/>
      <c r="K22" s="430"/>
      <c r="L22" s="430"/>
      <c r="M22" s="430"/>
      <c r="N22" s="430"/>
      <c r="O22" s="430"/>
      <c r="P22" s="430"/>
      <c r="Q22" s="430"/>
      <c r="R22" s="430"/>
      <c r="S22" s="430"/>
      <c r="T22" s="430"/>
      <c r="U22" s="430"/>
      <c r="V22" s="430"/>
      <c r="W22" s="430"/>
      <c r="X22" s="430"/>
      <c r="Y22" s="430"/>
    </row>
    <row r="23" spans="1:25" s="421" customFormat="1" ht="20.100000000000001" customHeight="1">
      <c r="A23" s="415"/>
      <c r="B23" s="416" t="s">
        <v>532</v>
      </c>
      <c r="C23" s="417">
        <v>3015</v>
      </c>
      <c r="D23" s="418">
        <f>D9-D14</f>
        <v>1019</v>
      </c>
      <c r="E23" s="419">
        <f>E9-E14</f>
        <v>4000</v>
      </c>
      <c r="F23" s="419">
        <f>F9-F14</f>
        <v>1000</v>
      </c>
      <c r="G23" s="419"/>
      <c r="H23" s="420">
        <f t="shared" si="1"/>
        <v>0</v>
      </c>
      <c r="I23" s="431"/>
      <c r="J23" s="431"/>
      <c r="K23" s="431"/>
      <c r="L23" s="431"/>
      <c r="M23" s="431"/>
      <c r="N23" s="431"/>
      <c r="O23" s="431"/>
      <c r="P23" s="431"/>
      <c r="Q23" s="431"/>
      <c r="R23" s="431"/>
      <c r="S23" s="431"/>
      <c r="T23" s="431"/>
      <c r="U23" s="431"/>
      <c r="V23" s="431"/>
      <c r="W23" s="431"/>
      <c r="X23" s="431"/>
      <c r="Y23" s="431"/>
    </row>
    <row r="24" spans="1:25" s="421" customFormat="1" ht="20.100000000000001" customHeight="1">
      <c r="A24" s="415"/>
      <c r="B24" s="416" t="s">
        <v>533</v>
      </c>
      <c r="C24" s="417">
        <v>3016</v>
      </c>
      <c r="D24" s="418"/>
      <c r="E24" s="419"/>
      <c r="F24" s="418"/>
      <c r="G24" s="419">
        <f>G14-G9</f>
        <v>9868</v>
      </c>
      <c r="H24" s="420" t="str">
        <f t="shared" si="1"/>
        <v xml:space="preserve">  </v>
      </c>
      <c r="I24" s="431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</row>
    <row r="25" spans="1:25" s="57" customFormat="1" ht="20.100000000000001" customHeight="1">
      <c r="A25" s="220"/>
      <c r="B25" s="227" t="s">
        <v>534</v>
      </c>
      <c r="C25" s="226"/>
      <c r="D25" s="234"/>
      <c r="E25" s="235"/>
      <c r="F25" s="234"/>
      <c r="G25" s="235"/>
      <c r="H25" s="238" t="str">
        <f t="shared" si="1"/>
        <v xml:space="preserve">  </v>
      </c>
      <c r="I25" s="430"/>
      <c r="J25" s="430"/>
      <c r="K25" s="430"/>
      <c r="L25" s="430"/>
      <c r="M25" s="430"/>
      <c r="N25" s="430"/>
      <c r="O25" s="430"/>
      <c r="P25" s="430"/>
      <c r="Q25" s="430"/>
      <c r="R25" s="430"/>
      <c r="S25" s="430"/>
      <c r="T25" s="430"/>
      <c r="U25" s="430"/>
      <c r="V25" s="430"/>
      <c r="W25" s="430"/>
      <c r="X25" s="430"/>
      <c r="Y25" s="430"/>
    </row>
    <row r="26" spans="1:25" s="57" customFormat="1" ht="20.100000000000001" customHeight="1">
      <c r="A26" s="220"/>
      <c r="B26" s="223" t="s">
        <v>192</v>
      </c>
      <c r="C26" s="224">
        <v>3017</v>
      </c>
      <c r="D26" s="233">
        <f>D27+D28+D29+D30+D31</f>
        <v>0</v>
      </c>
      <c r="E26" s="233">
        <f t="shared" ref="E26:G26" si="3">E27+E28+E29+E30+E31</f>
        <v>0</v>
      </c>
      <c r="F26" s="233">
        <f t="shared" si="3"/>
        <v>0</v>
      </c>
      <c r="G26" s="233">
        <f t="shared" si="3"/>
        <v>0</v>
      </c>
      <c r="H26" s="237" t="str">
        <f t="shared" si="1"/>
        <v xml:space="preserve">  </v>
      </c>
      <c r="I26" s="430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</row>
    <row r="27" spans="1:25" s="57" customFormat="1" ht="20.100000000000001" customHeight="1">
      <c r="A27" s="220"/>
      <c r="B27" s="225" t="s">
        <v>535</v>
      </c>
      <c r="C27" s="226">
        <v>3018</v>
      </c>
      <c r="D27" s="234"/>
      <c r="E27" s="235"/>
      <c r="F27" s="234"/>
      <c r="G27" s="235"/>
      <c r="H27" s="238" t="str">
        <f t="shared" si="1"/>
        <v xml:space="preserve">  </v>
      </c>
      <c r="I27" s="430"/>
      <c r="J27" s="430"/>
      <c r="K27" s="430"/>
      <c r="L27" s="430"/>
      <c r="M27" s="430"/>
      <c r="N27" s="430"/>
      <c r="O27" s="430"/>
      <c r="P27" s="430"/>
      <c r="Q27" s="430"/>
      <c r="R27" s="430"/>
      <c r="S27" s="430"/>
      <c r="T27" s="430"/>
      <c r="U27" s="430"/>
      <c r="V27" s="430"/>
      <c r="W27" s="430"/>
      <c r="X27" s="430"/>
      <c r="Y27" s="430"/>
    </row>
    <row r="28" spans="1:25" s="57" customFormat="1" ht="27.75" customHeight="1">
      <c r="A28" s="220"/>
      <c r="B28" s="225" t="s">
        <v>536</v>
      </c>
      <c r="C28" s="226">
        <v>3019</v>
      </c>
      <c r="D28" s="234"/>
      <c r="E28" s="235"/>
      <c r="F28" s="234"/>
      <c r="G28" s="235"/>
      <c r="H28" s="238" t="str">
        <f t="shared" si="1"/>
        <v xml:space="preserve">  </v>
      </c>
      <c r="I28" s="430"/>
      <c r="J28" s="430"/>
      <c r="K28" s="430"/>
      <c r="L28" s="430"/>
      <c r="M28" s="430"/>
      <c r="N28" s="430"/>
      <c r="O28" s="430"/>
      <c r="P28" s="430"/>
      <c r="Q28" s="430"/>
      <c r="R28" s="430"/>
      <c r="S28" s="430"/>
      <c r="T28" s="430"/>
      <c r="U28" s="430"/>
      <c r="V28" s="430"/>
      <c r="W28" s="430"/>
      <c r="X28" s="430"/>
      <c r="Y28" s="430"/>
    </row>
    <row r="29" spans="1:25" s="57" customFormat="1" ht="20.100000000000001" customHeight="1">
      <c r="A29" s="220"/>
      <c r="B29" s="225" t="s">
        <v>537</v>
      </c>
      <c r="C29" s="226">
        <v>3020</v>
      </c>
      <c r="D29" s="234"/>
      <c r="E29" s="235"/>
      <c r="F29" s="234"/>
      <c r="G29" s="235"/>
      <c r="H29" s="238" t="str">
        <f t="shared" si="1"/>
        <v xml:space="preserve">  </v>
      </c>
      <c r="I29" s="430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</row>
    <row r="30" spans="1:25" s="57" customFormat="1" ht="20.100000000000001" customHeight="1">
      <c r="A30" s="220"/>
      <c r="B30" s="225" t="s">
        <v>538</v>
      </c>
      <c r="C30" s="226">
        <v>3021</v>
      </c>
      <c r="D30" s="234"/>
      <c r="E30" s="235"/>
      <c r="F30" s="234"/>
      <c r="G30" s="235"/>
      <c r="H30" s="238" t="str">
        <f t="shared" si="1"/>
        <v xml:space="preserve">  </v>
      </c>
      <c r="I30" s="430"/>
      <c r="J30" s="430"/>
      <c r="K30" s="430"/>
      <c r="L30" s="430"/>
      <c r="M30" s="430"/>
      <c r="N30" s="430"/>
      <c r="O30" s="430"/>
      <c r="P30" s="430"/>
      <c r="Q30" s="430"/>
      <c r="R30" s="430"/>
      <c r="S30" s="430"/>
      <c r="T30" s="430"/>
      <c r="U30" s="430"/>
      <c r="V30" s="430"/>
      <c r="W30" s="430"/>
      <c r="X30" s="430"/>
      <c r="Y30" s="430"/>
    </row>
    <row r="31" spans="1:25" s="57" customFormat="1" ht="20.100000000000001" customHeight="1">
      <c r="A31" s="220"/>
      <c r="B31" s="225" t="s">
        <v>69</v>
      </c>
      <c r="C31" s="226">
        <v>3022</v>
      </c>
      <c r="D31" s="234"/>
      <c r="E31" s="235"/>
      <c r="F31" s="234"/>
      <c r="G31" s="235"/>
      <c r="H31" s="238" t="str">
        <f t="shared" si="1"/>
        <v xml:space="preserve">  </v>
      </c>
      <c r="I31" s="430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</row>
    <row r="32" spans="1:25" s="57" customFormat="1" ht="20.100000000000001" customHeight="1">
      <c r="A32" s="220"/>
      <c r="B32" s="223" t="s">
        <v>193</v>
      </c>
      <c r="C32" s="224">
        <v>3023</v>
      </c>
      <c r="D32" s="233">
        <f>D33+D34+D35+D36+D37</f>
        <v>0</v>
      </c>
      <c r="E32" s="233">
        <f t="shared" ref="E32:G32" si="4">E33+E34+E35+E36+E37</f>
        <v>0</v>
      </c>
      <c r="F32" s="233">
        <f t="shared" si="4"/>
        <v>0</v>
      </c>
      <c r="G32" s="233">
        <f t="shared" si="4"/>
        <v>0</v>
      </c>
      <c r="H32" s="237" t="str">
        <f t="shared" si="1"/>
        <v xml:space="preserve">  </v>
      </c>
      <c r="I32" s="430"/>
      <c r="J32" s="430"/>
      <c r="K32" s="430"/>
      <c r="L32" s="430"/>
      <c r="M32" s="430"/>
      <c r="N32" s="430"/>
      <c r="O32" s="430"/>
      <c r="P32" s="430"/>
      <c r="Q32" s="430"/>
      <c r="R32" s="430"/>
      <c r="S32" s="430"/>
      <c r="T32" s="430"/>
      <c r="U32" s="430"/>
      <c r="V32" s="430"/>
      <c r="W32" s="430"/>
      <c r="X32" s="430"/>
      <c r="Y32" s="430"/>
    </row>
    <row r="33" spans="1:25" s="57" customFormat="1" ht="20.100000000000001" customHeight="1">
      <c r="A33" s="220"/>
      <c r="B33" s="225" t="s">
        <v>539</v>
      </c>
      <c r="C33" s="226">
        <v>3024</v>
      </c>
      <c r="D33" s="234"/>
      <c r="E33" s="235"/>
      <c r="F33" s="234"/>
      <c r="G33" s="235"/>
      <c r="H33" s="238" t="str">
        <f t="shared" si="1"/>
        <v xml:space="preserve">  </v>
      </c>
      <c r="I33" s="430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</row>
    <row r="34" spans="1:25" s="57" customFormat="1" ht="34.5" customHeight="1">
      <c r="A34" s="220"/>
      <c r="B34" s="225" t="s">
        <v>540</v>
      </c>
      <c r="C34" s="226">
        <v>3025</v>
      </c>
      <c r="D34" s="234"/>
      <c r="E34" s="235"/>
      <c r="F34" s="234"/>
      <c r="G34" s="235"/>
      <c r="H34" s="238" t="str">
        <f t="shared" si="1"/>
        <v xml:space="preserve">  </v>
      </c>
      <c r="I34" s="430"/>
      <c r="J34" s="430"/>
      <c r="K34" s="430"/>
      <c r="L34" s="430"/>
      <c r="M34" s="430"/>
      <c r="N34" s="430"/>
      <c r="O34" s="430"/>
      <c r="P34" s="430"/>
      <c r="Q34" s="430"/>
      <c r="R34" s="430"/>
      <c r="S34" s="430"/>
      <c r="T34" s="430"/>
      <c r="U34" s="430"/>
      <c r="V34" s="430"/>
      <c r="W34" s="430"/>
      <c r="X34" s="430"/>
      <c r="Y34" s="430"/>
    </row>
    <row r="35" spans="1:25" s="57" customFormat="1" ht="20.100000000000001" customHeight="1">
      <c r="A35" s="220"/>
      <c r="B35" s="225" t="s">
        <v>541</v>
      </c>
      <c r="C35" s="226">
        <v>3026</v>
      </c>
      <c r="D35" s="234"/>
      <c r="E35" s="235"/>
      <c r="F35" s="234"/>
      <c r="G35" s="235"/>
      <c r="H35" s="238" t="str">
        <f t="shared" si="1"/>
        <v xml:space="preserve">  </v>
      </c>
      <c r="I35" s="430"/>
      <c r="J35" s="430"/>
      <c r="K35" s="430"/>
      <c r="L35" s="430"/>
      <c r="M35" s="430"/>
      <c r="N35" s="430"/>
      <c r="O35" s="430"/>
      <c r="P35" s="430"/>
      <c r="Q35" s="430"/>
      <c r="R35" s="430"/>
      <c r="S35" s="430"/>
      <c r="T35" s="430"/>
      <c r="U35" s="430"/>
      <c r="V35" s="430"/>
      <c r="W35" s="430"/>
      <c r="X35" s="430"/>
      <c r="Y35" s="430"/>
    </row>
    <row r="36" spans="1:25" s="421" customFormat="1" ht="20.100000000000001" customHeight="1">
      <c r="A36" s="415"/>
      <c r="B36" s="416" t="s">
        <v>542</v>
      </c>
      <c r="C36" s="417">
        <v>3027</v>
      </c>
      <c r="D36" s="418"/>
      <c r="E36" s="419"/>
      <c r="F36" s="418"/>
      <c r="G36" s="419"/>
      <c r="H36" s="420" t="str">
        <f t="shared" si="1"/>
        <v xml:space="preserve">  </v>
      </c>
      <c r="I36" s="431"/>
      <c r="J36" s="431"/>
      <c r="K36" s="431"/>
      <c r="L36" s="431"/>
      <c r="M36" s="431"/>
      <c r="N36" s="431"/>
      <c r="O36" s="431"/>
      <c r="P36" s="431"/>
      <c r="Q36" s="431"/>
      <c r="R36" s="431"/>
      <c r="S36" s="431"/>
      <c r="T36" s="431"/>
      <c r="U36" s="431"/>
      <c r="V36" s="431"/>
      <c r="W36" s="431"/>
      <c r="X36" s="431"/>
      <c r="Y36" s="431"/>
    </row>
    <row r="37" spans="1:25" s="421" customFormat="1" ht="20.100000000000001" customHeight="1">
      <c r="A37" s="415"/>
      <c r="B37" s="416" t="s">
        <v>543</v>
      </c>
      <c r="C37" s="417">
        <v>3028</v>
      </c>
      <c r="D37" s="418"/>
      <c r="E37" s="419"/>
      <c r="F37" s="418"/>
      <c r="G37" s="419"/>
      <c r="H37" s="420" t="str">
        <f t="shared" si="1"/>
        <v xml:space="preserve">  </v>
      </c>
      <c r="I37" s="431"/>
      <c r="J37" s="431"/>
      <c r="K37" s="431"/>
      <c r="L37" s="431"/>
      <c r="M37" s="431"/>
      <c r="N37" s="431"/>
      <c r="O37" s="431"/>
      <c r="P37" s="431"/>
      <c r="Q37" s="431"/>
      <c r="R37" s="431"/>
      <c r="S37" s="431"/>
      <c r="T37" s="431"/>
      <c r="U37" s="431"/>
      <c r="V37" s="431"/>
      <c r="W37" s="431"/>
      <c r="X37" s="431"/>
      <c r="Y37" s="431"/>
    </row>
    <row r="38" spans="1:25" s="57" customFormat="1" ht="22.5" customHeight="1">
      <c r="A38" s="220"/>
      <c r="B38" s="227" t="s">
        <v>544</v>
      </c>
      <c r="C38" s="226"/>
      <c r="D38" s="234"/>
      <c r="E38" s="235"/>
      <c r="F38" s="234"/>
      <c r="G38" s="235"/>
      <c r="H38" s="238" t="str">
        <f t="shared" si="1"/>
        <v xml:space="preserve">  </v>
      </c>
      <c r="I38" s="430"/>
      <c r="J38" s="430"/>
      <c r="K38" s="430"/>
      <c r="L38" s="430"/>
      <c r="M38" s="430"/>
      <c r="N38" s="430"/>
      <c r="O38" s="430"/>
      <c r="P38" s="430"/>
      <c r="Q38" s="430"/>
      <c r="R38" s="430"/>
      <c r="S38" s="430"/>
      <c r="T38" s="430"/>
      <c r="U38" s="430"/>
      <c r="V38" s="430"/>
      <c r="W38" s="430"/>
      <c r="X38" s="430"/>
      <c r="Y38" s="430"/>
    </row>
    <row r="39" spans="1:25" s="57" customFormat="1" ht="20.100000000000001" customHeight="1">
      <c r="A39" s="220"/>
      <c r="B39" s="223" t="s">
        <v>545</v>
      </c>
      <c r="C39" s="224">
        <v>3029</v>
      </c>
      <c r="D39" s="233">
        <f>D40+D41+D42+D43+D44+D45+D46</f>
        <v>0</v>
      </c>
      <c r="E39" s="233">
        <f t="shared" ref="E39:G39" si="5">E40+E41+E42+E43+E44+E45+E46</f>
        <v>0</v>
      </c>
      <c r="F39" s="233">
        <f t="shared" si="5"/>
        <v>0</v>
      </c>
      <c r="G39" s="233">
        <f t="shared" si="5"/>
        <v>0</v>
      </c>
      <c r="H39" s="237" t="str">
        <f t="shared" si="1"/>
        <v xml:space="preserve">  </v>
      </c>
      <c r="I39" s="430"/>
      <c r="J39" s="430"/>
      <c r="K39" s="430"/>
      <c r="L39" s="430"/>
      <c r="M39" s="430"/>
      <c r="N39" s="430"/>
      <c r="O39" s="430"/>
      <c r="P39" s="430"/>
      <c r="Q39" s="430"/>
      <c r="R39" s="430"/>
      <c r="S39" s="430"/>
      <c r="T39" s="430"/>
      <c r="U39" s="430"/>
      <c r="V39" s="430"/>
      <c r="W39" s="430"/>
      <c r="X39" s="430"/>
      <c r="Y39" s="430"/>
    </row>
    <row r="40" spans="1:25" s="57" customFormat="1" ht="20.100000000000001" customHeight="1">
      <c r="A40" s="220"/>
      <c r="B40" s="225" t="s">
        <v>70</v>
      </c>
      <c r="C40" s="226">
        <v>3030</v>
      </c>
      <c r="D40" s="234"/>
      <c r="E40" s="235"/>
      <c r="F40" s="234"/>
      <c r="G40" s="235"/>
      <c r="H40" s="238" t="str">
        <f t="shared" si="1"/>
        <v xml:space="preserve">  </v>
      </c>
      <c r="I40" s="430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</row>
    <row r="41" spans="1:25" s="57" customFormat="1" ht="20.100000000000001" customHeight="1">
      <c r="A41" s="220"/>
      <c r="B41" s="225" t="s">
        <v>546</v>
      </c>
      <c r="C41" s="226">
        <v>3031</v>
      </c>
      <c r="D41" s="234"/>
      <c r="E41" s="235"/>
      <c r="F41" s="234"/>
      <c r="G41" s="235"/>
      <c r="H41" s="238" t="str">
        <f t="shared" si="1"/>
        <v xml:space="preserve">  </v>
      </c>
      <c r="I41" s="430"/>
      <c r="J41" s="430"/>
      <c r="K41" s="430"/>
      <c r="L41" s="430"/>
      <c r="M41" s="430"/>
      <c r="N41" s="430"/>
      <c r="O41" s="430"/>
      <c r="P41" s="430"/>
      <c r="Q41" s="430"/>
      <c r="R41" s="430"/>
      <c r="S41" s="430"/>
      <c r="T41" s="430"/>
      <c r="U41" s="430"/>
      <c r="V41" s="430"/>
      <c r="W41" s="430"/>
      <c r="X41" s="430"/>
      <c r="Y41" s="430"/>
    </row>
    <row r="42" spans="1:25" s="57" customFormat="1" ht="20.100000000000001" customHeight="1">
      <c r="A42" s="220"/>
      <c r="B42" s="225" t="s">
        <v>547</v>
      </c>
      <c r="C42" s="226">
        <v>3032</v>
      </c>
      <c r="D42" s="234"/>
      <c r="E42" s="235"/>
      <c r="F42" s="234"/>
      <c r="G42" s="235"/>
      <c r="H42" s="238" t="str">
        <f t="shared" si="1"/>
        <v xml:space="preserve">  </v>
      </c>
      <c r="I42" s="430"/>
      <c r="J42" s="430"/>
      <c r="K42" s="430"/>
      <c r="L42" s="430"/>
      <c r="M42" s="430"/>
      <c r="N42" s="430"/>
      <c r="O42" s="430"/>
      <c r="P42" s="430"/>
      <c r="Q42" s="430"/>
      <c r="R42" s="430"/>
      <c r="S42" s="430"/>
      <c r="T42" s="430"/>
      <c r="U42" s="430"/>
      <c r="V42" s="430"/>
      <c r="W42" s="430"/>
      <c r="X42" s="430"/>
      <c r="Y42" s="430"/>
    </row>
    <row r="43" spans="1:25" s="57" customFormat="1" ht="20.100000000000001" customHeight="1">
      <c r="A43" s="220"/>
      <c r="B43" s="225" t="s">
        <v>548</v>
      </c>
      <c r="C43" s="226">
        <v>3033</v>
      </c>
      <c r="D43" s="234"/>
      <c r="E43" s="235"/>
      <c r="F43" s="234"/>
      <c r="G43" s="235"/>
      <c r="H43" s="238" t="str">
        <f t="shared" si="1"/>
        <v xml:space="preserve">  </v>
      </c>
      <c r="I43" s="430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</row>
    <row r="44" spans="1:25" s="57" customFormat="1" ht="20.100000000000001" customHeight="1">
      <c r="A44" s="220"/>
      <c r="B44" s="225" t="s">
        <v>549</v>
      </c>
      <c r="C44" s="226">
        <v>3034</v>
      </c>
      <c r="D44" s="234"/>
      <c r="E44" s="235"/>
      <c r="F44" s="234"/>
      <c r="G44" s="235"/>
      <c r="H44" s="238" t="str">
        <f t="shared" si="1"/>
        <v xml:space="preserve">  </v>
      </c>
      <c r="I44" s="430"/>
      <c r="J44" s="430"/>
      <c r="K44" s="430"/>
      <c r="L44" s="430"/>
      <c r="M44" s="430"/>
      <c r="N44" s="430"/>
      <c r="O44" s="430"/>
      <c r="P44" s="430"/>
      <c r="Q44" s="430"/>
      <c r="R44" s="430"/>
      <c r="S44" s="430"/>
      <c r="T44" s="430"/>
      <c r="U44" s="430"/>
      <c r="V44" s="430"/>
      <c r="W44" s="430"/>
      <c r="X44" s="430"/>
      <c r="Y44" s="430"/>
    </row>
    <row r="45" spans="1:25" s="57" customFormat="1" ht="20.100000000000001" customHeight="1">
      <c r="A45" s="220"/>
      <c r="B45" s="225" t="s">
        <v>550</v>
      </c>
      <c r="C45" s="226">
        <v>3035</v>
      </c>
      <c r="D45" s="234"/>
      <c r="E45" s="235"/>
      <c r="F45" s="234"/>
      <c r="G45" s="235"/>
      <c r="H45" s="238" t="str">
        <f t="shared" si="1"/>
        <v xml:space="preserve">  </v>
      </c>
      <c r="I45" s="430"/>
      <c r="J45" s="430"/>
      <c r="K45" s="430"/>
      <c r="L45" s="430"/>
      <c r="M45" s="430"/>
      <c r="N45" s="430"/>
      <c r="O45" s="430"/>
      <c r="P45" s="430"/>
      <c r="Q45" s="430"/>
      <c r="R45" s="430"/>
      <c r="S45" s="430"/>
      <c r="T45" s="430"/>
      <c r="U45" s="430"/>
      <c r="V45" s="430"/>
      <c r="W45" s="430"/>
      <c r="X45" s="430"/>
      <c r="Y45" s="430"/>
    </row>
    <row r="46" spans="1:25" s="57" customFormat="1" ht="20.100000000000001" customHeight="1">
      <c r="A46" s="220"/>
      <c r="B46" s="225" t="s">
        <v>551</v>
      </c>
      <c r="C46" s="226">
        <v>3036</v>
      </c>
      <c r="D46" s="234"/>
      <c r="E46" s="235"/>
      <c r="F46" s="234"/>
      <c r="G46" s="235"/>
      <c r="H46" s="238" t="str">
        <f t="shared" si="1"/>
        <v xml:space="preserve">  </v>
      </c>
      <c r="I46" s="430"/>
      <c r="J46" s="430"/>
      <c r="K46" s="430"/>
      <c r="L46" s="430"/>
      <c r="M46" s="430"/>
      <c r="N46" s="430"/>
      <c r="O46" s="430"/>
      <c r="P46" s="430"/>
      <c r="Q46" s="430"/>
      <c r="R46" s="430"/>
      <c r="S46" s="430"/>
      <c r="T46" s="430"/>
      <c r="U46" s="430"/>
      <c r="V46" s="430"/>
      <c r="W46" s="430"/>
      <c r="X46" s="430"/>
      <c r="Y46" s="430"/>
    </row>
    <row r="47" spans="1:25" s="57" customFormat="1" ht="20.100000000000001" customHeight="1">
      <c r="A47" s="220"/>
      <c r="B47" s="223" t="s">
        <v>552</v>
      </c>
      <c r="C47" s="224">
        <v>3037</v>
      </c>
      <c r="D47" s="233">
        <f>D48+D49+D50+D51+D52+D53+D54+D55</f>
        <v>0</v>
      </c>
      <c r="E47" s="233">
        <f t="shared" ref="E47:G47" si="6">E48+E49+E50+E51+E52+E53+E54+E55</f>
        <v>0</v>
      </c>
      <c r="F47" s="233">
        <f t="shared" si="6"/>
        <v>0</v>
      </c>
      <c r="G47" s="233">
        <f t="shared" si="6"/>
        <v>0</v>
      </c>
      <c r="H47" s="237" t="str">
        <f t="shared" si="1"/>
        <v xml:space="preserve">  </v>
      </c>
      <c r="I47" s="430"/>
      <c r="J47" s="430"/>
      <c r="K47" s="430"/>
      <c r="L47" s="430"/>
      <c r="M47" s="430"/>
      <c r="N47" s="430"/>
      <c r="O47" s="430"/>
      <c r="P47" s="430"/>
      <c r="Q47" s="430"/>
      <c r="R47" s="430"/>
      <c r="S47" s="430"/>
      <c r="T47" s="430"/>
      <c r="U47" s="430"/>
      <c r="V47" s="430"/>
      <c r="W47" s="430"/>
      <c r="X47" s="430"/>
      <c r="Y47" s="430"/>
    </row>
    <row r="48" spans="1:25" s="57" customFormat="1" ht="20.100000000000001" customHeight="1">
      <c r="A48" s="220"/>
      <c r="B48" s="225" t="s">
        <v>553</v>
      </c>
      <c r="C48" s="226">
        <v>3038</v>
      </c>
      <c r="D48" s="234"/>
      <c r="E48" s="235"/>
      <c r="F48" s="234"/>
      <c r="G48" s="235"/>
      <c r="H48" s="238" t="str">
        <f t="shared" si="1"/>
        <v xml:space="preserve">  </v>
      </c>
      <c r="I48" s="430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</row>
    <row r="49" spans="1:25" s="57" customFormat="1" ht="20.100000000000001" customHeight="1">
      <c r="A49" s="220"/>
      <c r="B49" s="225" t="s">
        <v>546</v>
      </c>
      <c r="C49" s="226">
        <v>3039</v>
      </c>
      <c r="D49" s="234"/>
      <c r="E49" s="235"/>
      <c r="F49" s="234"/>
      <c r="G49" s="235"/>
      <c r="H49" s="238" t="str">
        <f t="shared" si="1"/>
        <v xml:space="preserve">  </v>
      </c>
      <c r="I49" s="430"/>
      <c r="J49" s="430"/>
      <c r="K49" s="430"/>
      <c r="L49" s="430"/>
      <c r="M49" s="430"/>
      <c r="N49" s="430"/>
      <c r="O49" s="430"/>
      <c r="P49" s="430"/>
      <c r="Q49" s="430"/>
      <c r="R49" s="430"/>
      <c r="S49" s="430"/>
      <c r="T49" s="430"/>
      <c r="U49" s="430"/>
      <c r="V49" s="430"/>
      <c r="W49" s="430"/>
      <c r="X49" s="430"/>
      <c r="Y49" s="430"/>
    </row>
    <row r="50" spans="1:25" s="57" customFormat="1" ht="20.100000000000001" customHeight="1">
      <c r="A50" s="220"/>
      <c r="B50" s="225" t="s">
        <v>547</v>
      </c>
      <c r="C50" s="226">
        <v>3040</v>
      </c>
      <c r="D50" s="234"/>
      <c r="E50" s="235"/>
      <c r="F50" s="234"/>
      <c r="G50" s="235"/>
      <c r="H50" s="238" t="str">
        <f t="shared" si="1"/>
        <v xml:space="preserve">  </v>
      </c>
      <c r="I50" s="430"/>
      <c r="J50" s="430"/>
      <c r="K50" s="430"/>
      <c r="L50" s="430"/>
      <c r="M50" s="430"/>
      <c r="N50" s="430"/>
      <c r="O50" s="430"/>
      <c r="P50" s="430"/>
      <c r="Q50" s="430"/>
      <c r="R50" s="430"/>
      <c r="S50" s="430"/>
      <c r="T50" s="430"/>
      <c r="U50" s="430"/>
      <c r="V50" s="430"/>
      <c r="W50" s="430"/>
      <c r="X50" s="430"/>
      <c r="Y50" s="430"/>
    </row>
    <row r="51" spans="1:25" s="57" customFormat="1" ht="20.100000000000001" customHeight="1">
      <c r="A51" s="220"/>
      <c r="B51" s="225" t="s">
        <v>548</v>
      </c>
      <c r="C51" s="226">
        <v>3041</v>
      </c>
      <c r="D51" s="234"/>
      <c r="E51" s="235"/>
      <c r="F51" s="234"/>
      <c r="G51" s="235"/>
      <c r="H51" s="238" t="str">
        <f t="shared" si="1"/>
        <v xml:space="preserve">  </v>
      </c>
      <c r="I51" s="430"/>
      <c r="J51" s="430"/>
      <c r="K51" s="430"/>
      <c r="L51" s="430"/>
      <c r="M51" s="430"/>
      <c r="N51" s="430"/>
      <c r="O51" s="430"/>
      <c r="P51" s="430"/>
      <c r="Q51" s="430"/>
      <c r="R51" s="430"/>
      <c r="S51" s="430"/>
      <c r="T51" s="430"/>
      <c r="U51" s="430"/>
      <c r="V51" s="430"/>
      <c r="W51" s="430"/>
      <c r="X51" s="430"/>
      <c r="Y51" s="430"/>
    </row>
    <row r="52" spans="1:25" s="57" customFormat="1" ht="20.100000000000001" customHeight="1">
      <c r="A52" s="220"/>
      <c r="B52" s="225" t="s">
        <v>549</v>
      </c>
      <c r="C52" s="226">
        <v>3042</v>
      </c>
      <c r="D52" s="234"/>
      <c r="E52" s="235"/>
      <c r="F52" s="234"/>
      <c r="G52" s="235"/>
      <c r="H52" s="238" t="str">
        <f t="shared" si="1"/>
        <v xml:space="preserve">  </v>
      </c>
      <c r="I52" s="430"/>
      <c r="J52" s="430"/>
      <c r="K52" s="430"/>
      <c r="L52" s="430"/>
      <c r="M52" s="430"/>
      <c r="N52" s="430"/>
      <c r="O52" s="430"/>
      <c r="P52" s="430"/>
      <c r="Q52" s="430"/>
      <c r="R52" s="430"/>
      <c r="S52" s="430"/>
      <c r="T52" s="430"/>
      <c r="U52" s="430"/>
      <c r="V52" s="430"/>
      <c r="W52" s="430"/>
      <c r="X52" s="430"/>
      <c r="Y52" s="430"/>
    </row>
    <row r="53" spans="1:25" s="57" customFormat="1" ht="20.100000000000001" customHeight="1">
      <c r="A53" s="220"/>
      <c r="B53" s="225" t="s">
        <v>554</v>
      </c>
      <c r="C53" s="226">
        <v>3043</v>
      </c>
      <c r="D53" s="234"/>
      <c r="E53" s="235"/>
      <c r="F53" s="234"/>
      <c r="G53" s="235"/>
      <c r="H53" s="238" t="str">
        <f t="shared" si="1"/>
        <v xml:space="preserve">  </v>
      </c>
      <c r="I53" s="430"/>
      <c r="J53" s="430"/>
      <c r="K53" s="430"/>
      <c r="L53" s="430"/>
      <c r="M53" s="430"/>
      <c r="N53" s="430"/>
      <c r="O53" s="430"/>
      <c r="P53" s="430"/>
      <c r="Q53" s="430"/>
      <c r="R53" s="430"/>
      <c r="S53" s="430"/>
      <c r="T53" s="430"/>
      <c r="U53" s="430"/>
      <c r="V53" s="430"/>
      <c r="W53" s="430"/>
      <c r="X53" s="430"/>
      <c r="Y53" s="430"/>
    </row>
    <row r="54" spans="1:25" s="57" customFormat="1" ht="20.100000000000001" customHeight="1">
      <c r="A54" s="220"/>
      <c r="B54" s="225" t="s">
        <v>555</v>
      </c>
      <c r="C54" s="226">
        <v>3044</v>
      </c>
      <c r="D54" s="234"/>
      <c r="E54" s="235"/>
      <c r="F54" s="234"/>
      <c r="G54" s="235"/>
      <c r="H54" s="238" t="str">
        <f t="shared" si="1"/>
        <v xml:space="preserve">  </v>
      </c>
      <c r="I54" s="430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</row>
    <row r="55" spans="1:25" s="57" customFormat="1" ht="20.100000000000001" customHeight="1">
      <c r="A55" s="220"/>
      <c r="B55" s="225" t="s">
        <v>556</v>
      </c>
      <c r="C55" s="226">
        <v>3045</v>
      </c>
      <c r="D55" s="234"/>
      <c r="E55" s="235"/>
      <c r="F55" s="234"/>
      <c r="G55" s="235"/>
      <c r="H55" s="238" t="str">
        <f t="shared" si="1"/>
        <v xml:space="preserve">  </v>
      </c>
      <c r="I55" s="430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</row>
    <row r="56" spans="1:25" s="57" customFormat="1" ht="20.100000000000001" customHeight="1">
      <c r="A56" s="220"/>
      <c r="B56" s="416" t="s">
        <v>557</v>
      </c>
      <c r="C56" s="417">
        <v>3046</v>
      </c>
      <c r="D56" s="418">
        <f>D39-D47</f>
        <v>0</v>
      </c>
      <c r="E56" s="418">
        <f t="shared" ref="E56:G56" si="7">E39-E47</f>
        <v>0</v>
      </c>
      <c r="F56" s="418">
        <f t="shared" si="7"/>
        <v>0</v>
      </c>
      <c r="G56" s="418">
        <f t="shared" si="7"/>
        <v>0</v>
      </c>
      <c r="H56" s="420" t="str">
        <f t="shared" si="1"/>
        <v xml:space="preserve">  </v>
      </c>
      <c r="I56" s="430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</row>
    <row r="57" spans="1:25" s="57" customFormat="1" ht="20.100000000000001" customHeight="1">
      <c r="A57" s="220"/>
      <c r="B57" s="416" t="s">
        <v>558</v>
      </c>
      <c r="C57" s="417">
        <v>3047</v>
      </c>
      <c r="D57" s="418">
        <f>D47-D39</f>
        <v>0</v>
      </c>
      <c r="E57" s="418">
        <f t="shared" ref="E57:G57" si="8">E47-E39</f>
        <v>0</v>
      </c>
      <c r="F57" s="418">
        <f t="shared" si="8"/>
        <v>0</v>
      </c>
      <c r="G57" s="418">
        <f t="shared" si="8"/>
        <v>0</v>
      </c>
      <c r="H57" s="420" t="str">
        <f t="shared" si="1"/>
        <v xml:space="preserve">  </v>
      </c>
      <c r="I57" s="430"/>
      <c r="J57" s="430"/>
      <c r="K57" s="430"/>
      <c r="L57" s="430"/>
      <c r="M57" s="430"/>
      <c r="N57" s="430"/>
      <c r="O57" s="430"/>
      <c r="P57" s="430"/>
      <c r="Q57" s="430"/>
      <c r="R57" s="430"/>
      <c r="S57" s="430"/>
      <c r="T57" s="430"/>
      <c r="U57" s="430"/>
      <c r="V57" s="430"/>
      <c r="W57" s="430"/>
      <c r="X57" s="430"/>
      <c r="Y57" s="430"/>
    </row>
    <row r="58" spans="1:25" s="10" customFormat="1" ht="20.100000000000001" customHeight="1">
      <c r="A58" s="410"/>
      <c r="B58" s="422" t="s">
        <v>737</v>
      </c>
      <c r="C58" s="423">
        <v>3048</v>
      </c>
      <c r="D58" s="424">
        <f>D9+D26+D39</f>
        <v>219273</v>
      </c>
      <c r="E58" s="424">
        <f t="shared" ref="E58:G58" si="9">E9+E26+E39</f>
        <v>234000</v>
      </c>
      <c r="F58" s="424">
        <f t="shared" si="9"/>
        <v>169300</v>
      </c>
      <c r="G58" s="424">
        <f t="shared" si="9"/>
        <v>166964</v>
      </c>
      <c r="H58" s="425">
        <f t="shared" si="1"/>
        <v>0.98620200826934434</v>
      </c>
      <c r="I58" s="431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</row>
    <row r="59" spans="1:25" s="10" customFormat="1" ht="20.100000000000001" customHeight="1">
      <c r="A59" s="410"/>
      <c r="B59" s="422" t="s">
        <v>738</v>
      </c>
      <c r="C59" s="423">
        <v>3049</v>
      </c>
      <c r="D59" s="424">
        <f>D14+D32+D47</f>
        <v>218254</v>
      </c>
      <c r="E59" s="424">
        <f t="shared" ref="E59:G59" si="10">E14+E32+E47</f>
        <v>230000</v>
      </c>
      <c r="F59" s="424">
        <f t="shared" si="10"/>
        <v>168300</v>
      </c>
      <c r="G59" s="424">
        <f t="shared" si="10"/>
        <v>176832</v>
      </c>
      <c r="H59" s="425">
        <f t="shared" si="1"/>
        <v>1.0506951871657755</v>
      </c>
      <c r="I59" s="431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</row>
    <row r="60" spans="1:25" s="10" customFormat="1" ht="20.100000000000001" customHeight="1">
      <c r="A60" s="410"/>
      <c r="B60" s="411" t="s">
        <v>739</v>
      </c>
      <c r="C60" s="412">
        <v>3050</v>
      </c>
      <c r="D60" s="413">
        <f>D58-D59</f>
        <v>1019</v>
      </c>
      <c r="E60" s="413">
        <f t="shared" ref="E60" si="11">E58-E59</f>
        <v>4000</v>
      </c>
      <c r="F60" s="413">
        <f>F58-F59</f>
        <v>1000</v>
      </c>
      <c r="G60" s="413"/>
      <c r="H60" s="414">
        <f t="shared" si="1"/>
        <v>0</v>
      </c>
      <c r="I60" s="431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/>
      <c r="W60" s="431"/>
      <c r="X60" s="431"/>
      <c r="Y60" s="431"/>
    </row>
    <row r="61" spans="1:25" s="57" customFormat="1" ht="20.100000000000001" customHeight="1">
      <c r="A61" s="220"/>
      <c r="B61" s="223" t="s">
        <v>565</v>
      </c>
      <c r="C61" s="224">
        <v>3051</v>
      </c>
      <c r="D61" s="233"/>
      <c r="E61" s="233"/>
      <c r="F61" s="477"/>
      <c r="G61" s="498">
        <f t="shared" ref="G61" si="12">G59-G58</f>
        <v>9868</v>
      </c>
      <c r="H61" s="237" t="str">
        <f t="shared" si="1"/>
        <v xml:space="preserve">  </v>
      </c>
      <c r="I61" s="430"/>
      <c r="J61" s="430"/>
      <c r="K61" s="430"/>
      <c r="L61" s="430"/>
      <c r="M61" s="430"/>
      <c r="N61" s="430"/>
      <c r="O61" s="430"/>
      <c r="P61" s="430"/>
      <c r="Q61" s="430"/>
      <c r="R61" s="430"/>
      <c r="S61" s="430"/>
      <c r="T61" s="430"/>
      <c r="U61" s="430"/>
      <c r="V61" s="430"/>
      <c r="W61" s="430"/>
      <c r="X61" s="430"/>
      <c r="Y61" s="430"/>
    </row>
    <row r="62" spans="1:25" s="10" customFormat="1" ht="20.100000000000001" customHeight="1">
      <c r="A62" s="410"/>
      <c r="B62" s="411" t="s">
        <v>559</v>
      </c>
      <c r="C62" s="412">
        <v>3052</v>
      </c>
      <c r="D62" s="413">
        <v>20024</v>
      </c>
      <c r="E62" s="426">
        <v>15000</v>
      </c>
      <c r="F62" s="413">
        <v>14000</v>
      </c>
      <c r="G62" s="426">
        <v>21043</v>
      </c>
      <c r="H62" s="414">
        <f t="shared" si="1"/>
        <v>1.5030714285714286</v>
      </c>
      <c r="I62" s="431"/>
      <c r="J62" s="431"/>
      <c r="K62" s="431"/>
      <c r="L62" s="431"/>
      <c r="M62" s="431"/>
      <c r="N62" s="431"/>
      <c r="O62" s="431"/>
      <c r="P62" s="431"/>
      <c r="Q62" s="431"/>
      <c r="R62" s="431"/>
      <c r="S62" s="431"/>
      <c r="T62" s="431"/>
      <c r="U62" s="431"/>
      <c r="V62" s="431"/>
      <c r="W62" s="431"/>
      <c r="X62" s="431"/>
      <c r="Y62" s="431"/>
    </row>
    <row r="63" spans="1:25" s="57" customFormat="1" ht="24" customHeight="1">
      <c r="A63" s="220"/>
      <c r="B63" s="227" t="s">
        <v>560</v>
      </c>
      <c r="C63" s="226">
        <v>3053</v>
      </c>
      <c r="D63" s="234"/>
      <c r="E63" s="235"/>
      <c r="F63" s="234"/>
      <c r="G63" s="235"/>
      <c r="H63" s="238" t="str">
        <f t="shared" si="1"/>
        <v xml:space="preserve">  </v>
      </c>
      <c r="I63" s="430"/>
      <c r="J63" s="430"/>
      <c r="K63" s="430"/>
      <c r="L63" s="430"/>
      <c r="M63" s="430"/>
      <c r="N63" s="430"/>
      <c r="O63" s="430"/>
      <c r="P63" s="430"/>
      <c r="Q63" s="430"/>
      <c r="R63" s="430"/>
      <c r="S63" s="430"/>
      <c r="T63" s="430"/>
      <c r="U63" s="430"/>
      <c r="V63" s="430"/>
      <c r="W63" s="430"/>
      <c r="X63" s="430"/>
      <c r="Y63" s="430"/>
    </row>
    <row r="64" spans="1:25" s="57" customFormat="1" ht="24" customHeight="1">
      <c r="A64" s="220"/>
      <c r="B64" s="227" t="s">
        <v>561</v>
      </c>
      <c r="C64" s="226">
        <v>3054</v>
      </c>
      <c r="D64" s="234"/>
      <c r="E64" s="235"/>
      <c r="F64" s="234"/>
      <c r="G64" s="235"/>
      <c r="H64" s="238" t="str">
        <f t="shared" si="1"/>
        <v xml:space="preserve">  </v>
      </c>
      <c r="I64" s="430"/>
      <c r="J64" s="430"/>
      <c r="K64" s="430"/>
      <c r="L64" s="430"/>
      <c r="M64" s="430"/>
      <c r="N64" s="430"/>
      <c r="O64" s="430"/>
      <c r="P64" s="430"/>
      <c r="Q64" s="430"/>
      <c r="R64" s="430"/>
      <c r="S64" s="430"/>
      <c r="T64" s="430"/>
      <c r="U64" s="430"/>
      <c r="V64" s="430"/>
      <c r="W64" s="430"/>
      <c r="X64" s="430"/>
      <c r="Y64" s="430"/>
    </row>
    <row r="65" spans="2:25" s="10" customFormat="1" ht="20.100000000000001" customHeight="1">
      <c r="B65" s="427" t="s">
        <v>562</v>
      </c>
      <c r="C65" s="566">
        <v>3055</v>
      </c>
      <c r="D65" s="568">
        <f>D60-D61+D62+D63-D64</f>
        <v>21043</v>
      </c>
      <c r="E65" s="568">
        <f t="shared" ref="E65:G65" si="13">E60-E61+E62+E63-E64</f>
        <v>19000</v>
      </c>
      <c r="F65" s="568">
        <f t="shared" si="13"/>
        <v>15000</v>
      </c>
      <c r="G65" s="568">
        <f t="shared" si="13"/>
        <v>11175</v>
      </c>
      <c r="H65" s="577">
        <f>IFERROR(G65/F65,"  ")</f>
        <v>0.745</v>
      </c>
      <c r="I65" s="431"/>
      <c r="J65" s="431"/>
      <c r="K65" s="431"/>
      <c r="L65" s="431"/>
      <c r="M65" s="431"/>
      <c r="N65" s="431"/>
      <c r="O65" s="431"/>
      <c r="P65" s="431"/>
      <c r="Q65" s="431"/>
      <c r="R65" s="431"/>
      <c r="S65" s="431"/>
      <c r="T65" s="431"/>
      <c r="U65" s="431"/>
      <c r="V65" s="431"/>
      <c r="W65" s="431"/>
      <c r="X65" s="431"/>
      <c r="Y65" s="431"/>
    </row>
    <row r="66" spans="2:25" s="10" customFormat="1" ht="13.5" customHeight="1" thickBot="1">
      <c r="B66" s="428" t="s">
        <v>563</v>
      </c>
      <c r="C66" s="567"/>
      <c r="D66" s="568"/>
      <c r="E66" s="568"/>
      <c r="F66" s="568"/>
      <c r="G66" s="568"/>
      <c r="H66" s="578" t="str">
        <f t="shared" si="1"/>
        <v xml:space="preserve">  </v>
      </c>
      <c r="I66" s="431"/>
      <c r="J66" s="431"/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/>
      <c r="W66" s="431"/>
      <c r="X66" s="431"/>
      <c r="Y66" s="431"/>
    </row>
    <row r="67" spans="2:25">
      <c r="B67" s="228"/>
      <c r="H67" s="230" t="str">
        <f t="shared" ref="H67:H73" si="14">IFERROR(G67/F67,"  ")</f>
        <v xml:space="preserve">  </v>
      </c>
    </row>
    <row r="68" spans="2:25">
      <c r="B68" s="188" t="s">
        <v>571</v>
      </c>
      <c r="H68" s="230" t="str">
        <f t="shared" si="14"/>
        <v xml:space="preserve">  </v>
      </c>
      <c r="I68" s="162"/>
    </row>
    <row r="69" spans="2:25">
      <c r="H69" s="230" t="str">
        <f t="shared" si="14"/>
        <v xml:space="preserve">  </v>
      </c>
    </row>
    <row r="70" spans="2:25">
      <c r="H70" s="230" t="str">
        <f t="shared" si="14"/>
        <v xml:space="preserve">  </v>
      </c>
    </row>
    <row r="71" spans="2:25">
      <c r="H71" s="230" t="str">
        <f t="shared" si="14"/>
        <v xml:space="preserve">  </v>
      </c>
    </row>
    <row r="72" spans="2:25">
      <c r="H72" s="230" t="str">
        <f t="shared" si="14"/>
        <v xml:space="preserve">  </v>
      </c>
    </row>
    <row r="73" spans="2:25">
      <c r="H73" s="230" t="str">
        <f t="shared" si="14"/>
        <v xml:space="preserve">  </v>
      </c>
    </row>
    <row r="74" spans="2:25">
      <c r="H74" s="230" t="str">
        <f t="shared" ref="H74:H137" si="15">IFERROR(G74/F74,"  ")</f>
        <v xml:space="preserve">  </v>
      </c>
    </row>
    <row r="75" spans="2:25">
      <c r="H75" s="230" t="str">
        <f t="shared" si="15"/>
        <v xml:space="preserve">  </v>
      </c>
    </row>
    <row r="76" spans="2:25">
      <c r="H76" s="230" t="str">
        <f t="shared" si="15"/>
        <v xml:space="preserve">  </v>
      </c>
    </row>
    <row r="77" spans="2:25">
      <c r="H77" s="230" t="str">
        <f t="shared" si="15"/>
        <v xml:space="preserve">  </v>
      </c>
    </row>
    <row r="78" spans="2:25">
      <c r="H78" s="571" t="str">
        <f t="shared" si="15"/>
        <v xml:space="preserve">  </v>
      </c>
    </row>
    <row r="79" spans="2:25">
      <c r="H79" s="571" t="str">
        <f t="shared" si="15"/>
        <v xml:space="preserve">  </v>
      </c>
    </row>
    <row r="80" spans="2:25">
      <c r="H80" s="230" t="str">
        <f t="shared" si="15"/>
        <v xml:space="preserve">  </v>
      </c>
    </row>
    <row r="81" spans="8:8">
      <c r="H81" s="230" t="str">
        <f t="shared" si="15"/>
        <v xml:space="preserve">  </v>
      </c>
    </row>
    <row r="82" spans="8:8">
      <c r="H82" s="230" t="str">
        <f t="shared" si="15"/>
        <v xml:space="preserve">  </v>
      </c>
    </row>
    <row r="83" spans="8:8">
      <c r="H83" s="230" t="str">
        <f t="shared" si="15"/>
        <v xml:space="preserve">  </v>
      </c>
    </row>
    <row r="84" spans="8:8">
      <c r="H84" s="230" t="str">
        <f t="shared" si="15"/>
        <v xml:space="preserve">  </v>
      </c>
    </row>
    <row r="85" spans="8:8">
      <c r="H85" s="230" t="str">
        <f t="shared" si="15"/>
        <v xml:space="preserve">  </v>
      </c>
    </row>
    <row r="86" spans="8:8">
      <c r="H86" s="230" t="str">
        <f t="shared" si="15"/>
        <v xml:space="preserve">  </v>
      </c>
    </row>
    <row r="87" spans="8:8">
      <c r="H87" s="230" t="str">
        <f t="shared" si="15"/>
        <v xml:space="preserve">  </v>
      </c>
    </row>
    <row r="88" spans="8:8">
      <c r="H88" s="230" t="str">
        <f t="shared" si="15"/>
        <v xml:space="preserve">  </v>
      </c>
    </row>
    <row r="89" spans="8:8">
      <c r="H89" s="230" t="str">
        <f t="shared" si="15"/>
        <v xml:space="preserve">  </v>
      </c>
    </row>
    <row r="90" spans="8:8">
      <c r="H90" s="230" t="str">
        <f t="shared" si="15"/>
        <v xml:space="preserve">  </v>
      </c>
    </row>
    <row r="91" spans="8:8">
      <c r="H91" s="230" t="str">
        <f t="shared" si="15"/>
        <v xml:space="preserve">  </v>
      </c>
    </row>
    <row r="92" spans="8:8">
      <c r="H92" s="230" t="str">
        <f t="shared" si="15"/>
        <v xml:space="preserve">  </v>
      </c>
    </row>
    <row r="93" spans="8:8">
      <c r="H93" s="571" t="str">
        <f t="shared" si="15"/>
        <v xml:space="preserve">  </v>
      </c>
    </row>
    <row r="94" spans="8:8">
      <c r="H94" s="571" t="str">
        <f t="shared" si="15"/>
        <v xml:space="preserve">  </v>
      </c>
    </row>
    <row r="95" spans="8:8">
      <c r="H95" s="571" t="str">
        <f t="shared" si="15"/>
        <v xml:space="preserve">  </v>
      </c>
    </row>
    <row r="96" spans="8:8">
      <c r="H96" s="571" t="str">
        <f t="shared" si="15"/>
        <v xml:space="preserve">  </v>
      </c>
    </row>
    <row r="97" spans="8:8">
      <c r="H97" s="230" t="str">
        <f t="shared" si="15"/>
        <v xml:space="preserve">  </v>
      </c>
    </row>
    <row r="98" spans="8:8">
      <c r="H98" s="230" t="str">
        <f t="shared" si="15"/>
        <v xml:space="preserve">  </v>
      </c>
    </row>
    <row r="99" spans="8:8">
      <c r="H99" s="230" t="str">
        <f t="shared" si="15"/>
        <v xml:space="preserve">  </v>
      </c>
    </row>
    <row r="100" spans="8:8">
      <c r="H100" s="571" t="str">
        <f t="shared" si="15"/>
        <v xml:space="preserve">  </v>
      </c>
    </row>
    <row r="101" spans="8:8">
      <c r="H101" s="571" t="str">
        <f t="shared" si="15"/>
        <v xml:space="preserve">  </v>
      </c>
    </row>
    <row r="102" spans="8:8">
      <c r="H102" s="230" t="str">
        <f t="shared" si="15"/>
        <v xml:space="preserve">  </v>
      </c>
    </row>
    <row r="103" spans="8:8">
      <c r="H103" s="230" t="str">
        <f t="shared" si="15"/>
        <v xml:space="preserve">  </v>
      </c>
    </row>
    <row r="104" spans="8:8">
      <c r="H104" s="230" t="str">
        <f t="shared" si="15"/>
        <v xml:space="preserve">  </v>
      </c>
    </row>
    <row r="105" spans="8:8">
      <c r="H105" s="230" t="str">
        <f t="shared" si="15"/>
        <v xml:space="preserve">  </v>
      </c>
    </row>
    <row r="106" spans="8:8">
      <c r="H106" s="230" t="str">
        <f t="shared" si="15"/>
        <v xml:space="preserve">  </v>
      </c>
    </row>
    <row r="107" spans="8:8">
      <c r="H107" s="230" t="str">
        <f t="shared" si="15"/>
        <v xml:space="preserve">  </v>
      </c>
    </row>
    <row r="108" spans="8:8">
      <c r="H108" s="230" t="str">
        <f t="shared" si="15"/>
        <v xml:space="preserve">  </v>
      </c>
    </row>
    <row r="109" spans="8:8">
      <c r="H109" s="230" t="str">
        <f t="shared" si="15"/>
        <v xml:space="preserve">  </v>
      </c>
    </row>
    <row r="110" spans="8:8">
      <c r="H110" s="230" t="str">
        <f t="shared" si="15"/>
        <v xml:space="preserve">  </v>
      </c>
    </row>
    <row r="111" spans="8:8">
      <c r="H111" s="230" t="str">
        <f t="shared" si="15"/>
        <v xml:space="preserve">  </v>
      </c>
    </row>
    <row r="112" spans="8:8">
      <c r="H112" s="571" t="str">
        <f t="shared" si="15"/>
        <v xml:space="preserve">  </v>
      </c>
    </row>
    <row r="113" spans="8:8">
      <c r="H113" s="571" t="str">
        <f t="shared" si="15"/>
        <v xml:space="preserve">  </v>
      </c>
    </row>
    <row r="114" spans="8:8">
      <c r="H114" s="230" t="str">
        <f t="shared" si="15"/>
        <v xml:space="preserve">  </v>
      </c>
    </row>
    <row r="115" spans="8:8">
      <c r="H115" s="571" t="str">
        <f t="shared" si="15"/>
        <v xml:space="preserve">  </v>
      </c>
    </row>
    <row r="116" spans="8:8">
      <c r="H116" s="571" t="str">
        <f t="shared" si="15"/>
        <v xml:space="preserve">  </v>
      </c>
    </row>
    <row r="117" spans="8:8">
      <c r="H117" s="230" t="str">
        <f t="shared" si="15"/>
        <v xml:space="preserve">  </v>
      </c>
    </row>
    <row r="118" spans="8:8">
      <c r="H118" s="230" t="str">
        <f t="shared" si="15"/>
        <v xml:space="preserve">  </v>
      </c>
    </row>
    <row r="119" spans="8:8">
      <c r="H119" s="230" t="str">
        <f t="shared" si="15"/>
        <v xml:space="preserve">  </v>
      </c>
    </row>
    <row r="120" spans="8:8">
      <c r="H120" s="230" t="str">
        <f t="shared" si="15"/>
        <v xml:space="preserve">  </v>
      </c>
    </row>
    <row r="121" spans="8:8">
      <c r="H121" s="230" t="str">
        <f t="shared" si="15"/>
        <v xml:space="preserve">  </v>
      </c>
    </row>
    <row r="122" spans="8:8">
      <c r="H122" s="230" t="str">
        <f t="shared" si="15"/>
        <v xml:space="preserve">  </v>
      </c>
    </row>
    <row r="123" spans="8:8">
      <c r="H123" s="230" t="str">
        <f t="shared" si="15"/>
        <v xml:space="preserve">  </v>
      </c>
    </row>
    <row r="124" spans="8:8">
      <c r="H124" s="230" t="str">
        <f t="shared" si="15"/>
        <v xml:space="preserve">  </v>
      </c>
    </row>
    <row r="125" spans="8:8">
      <c r="H125" s="571" t="str">
        <f t="shared" si="15"/>
        <v xml:space="preserve">  </v>
      </c>
    </row>
    <row r="126" spans="8:8">
      <c r="H126" s="571" t="str">
        <f t="shared" si="15"/>
        <v xml:space="preserve">  </v>
      </c>
    </row>
    <row r="127" spans="8:8">
      <c r="H127" s="230" t="str">
        <f t="shared" si="15"/>
        <v xml:space="preserve">  </v>
      </c>
    </row>
    <row r="128" spans="8:8">
      <c r="H128" s="230" t="str">
        <f t="shared" si="15"/>
        <v xml:space="preserve">  </v>
      </c>
    </row>
    <row r="129" spans="8:8">
      <c r="H129" s="230" t="str">
        <f t="shared" si="15"/>
        <v xml:space="preserve">  </v>
      </c>
    </row>
    <row r="130" spans="8:8">
      <c r="H130" s="230" t="str">
        <f t="shared" si="15"/>
        <v xml:space="preserve">  </v>
      </c>
    </row>
    <row r="131" spans="8:8">
      <c r="H131" s="230" t="str">
        <f t="shared" si="15"/>
        <v xml:space="preserve">  </v>
      </c>
    </row>
    <row r="132" spans="8:8">
      <c r="H132" s="230" t="str">
        <f t="shared" si="15"/>
        <v xml:space="preserve">  </v>
      </c>
    </row>
    <row r="133" spans="8:8">
      <c r="H133" s="572" t="str">
        <f t="shared" si="15"/>
        <v xml:space="preserve">  </v>
      </c>
    </row>
    <row r="134" spans="8:8">
      <c r="H134" s="572" t="str">
        <f t="shared" si="15"/>
        <v xml:space="preserve">  </v>
      </c>
    </row>
    <row r="135" spans="8:8">
      <c r="H135" s="230" t="str">
        <f t="shared" si="15"/>
        <v xml:space="preserve">  </v>
      </c>
    </row>
    <row r="136" spans="8:8">
      <c r="H136" s="230" t="str">
        <f t="shared" si="15"/>
        <v xml:space="preserve">  </v>
      </c>
    </row>
    <row r="137" spans="8:8">
      <c r="H137" s="230" t="str">
        <f t="shared" si="15"/>
        <v xml:space="preserve">  </v>
      </c>
    </row>
    <row r="138" spans="8:8">
      <c r="H138" s="230" t="str">
        <f t="shared" ref="H138:H144" si="16">IFERROR(G138/F138,"  ")</f>
        <v xml:space="preserve">  </v>
      </c>
    </row>
    <row r="139" spans="8:8">
      <c r="H139" s="230" t="str">
        <f t="shared" si="16"/>
        <v xml:space="preserve">  </v>
      </c>
    </row>
    <row r="140" spans="8:8">
      <c r="H140" s="571" t="str">
        <f t="shared" si="16"/>
        <v xml:space="preserve">  </v>
      </c>
    </row>
    <row r="141" spans="8:8">
      <c r="H141" s="571" t="str">
        <f t="shared" si="16"/>
        <v xml:space="preserve">  </v>
      </c>
    </row>
    <row r="142" spans="8:8">
      <c r="H142" s="571" t="str">
        <f t="shared" si="16"/>
        <v xml:space="preserve">  </v>
      </c>
    </row>
    <row r="143" spans="8:8">
      <c r="H143" s="571" t="str">
        <f t="shared" si="16"/>
        <v xml:space="preserve">  </v>
      </c>
    </row>
    <row r="144" spans="8:8">
      <c r="H144" s="230" t="str">
        <f t="shared" si="16"/>
        <v xml:space="preserve">  </v>
      </c>
    </row>
    <row r="145" spans="8:8">
      <c r="H145" s="190"/>
    </row>
    <row r="146" spans="8:8">
      <c r="H146" s="190"/>
    </row>
    <row r="147" spans="8:8">
      <c r="H147" s="190"/>
    </row>
    <row r="148" spans="8:8">
      <c r="H148" s="190"/>
    </row>
    <row r="149" spans="8:8">
      <c r="H149" s="190"/>
    </row>
    <row r="150" spans="8:8">
      <c r="H150" s="190"/>
    </row>
    <row r="151" spans="8:8">
      <c r="H151" s="190"/>
    </row>
    <row r="152" spans="8:8">
      <c r="H152" s="190"/>
    </row>
    <row r="153" spans="8:8">
      <c r="H153" s="190"/>
    </row>
  </sheetData>
  <mergeCells count="24"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  <mergeCell ref="B2:H2"/>
    <mergeCell ref="B3:H3"/>
    <mergeCell ref="C65:C66"/>
    <mergeCell ref="D65:D66"/>
    <mergeCell ref="E65:E66"/>
    <mergeCell ref="F65:F66"/>
    <mergeCell ref="B5:B6"/>
    <mergeCell ref="C5:C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G42" sqref="G42"/>
    </sheetView>
  </sheetViews>
  <sheetFormatPr defaultColWidth="9.140625"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1.5703125" style="2" customWidth="1"/>
    <col min="10" max="10" width="16.2851562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75" t="s">
        <v>210</v>
      </c>
    </row>
    <row r="2" spans="2:24" ht="20.25">
      <c r="B2" s="581" t="s">
        <v>37</v>
      </c>
      <c r="C2" s="581"/>
      <c r="D2" s="581"/>
      <c r="E2" s="581"/>
      <c r="F2" s="581"/>
      <c r="G2" s="581"/>
      <c r="H2" s="581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82" t="s">
        <v>4</v>
      </c>
      <c r="C4" s="584" t="s">
        <v>6</v>
      </c>
      <c r="D4" s="586" t="s">
        <v>719</v>
      </c>
      <c r="E4" s="588" t="s">
        <v>720</v>
      </c>
      <c r="F4" s="590" t="s">
        <v>769</v>
      </c>
      <c r="G4" s="591"/>
      <c r="H4" s="592" t="s">
        <v>763</v>
      </c>
      <c r="I4" s="594"/>
      <c r="J4" s="595"/>
      <c r="K4" s="594"/>
      <c r="L4" s="595"/>
      <c r="M4" s="594"/>
      <c r="N4" s="595"/>
      <c r="O4" s="594"/>
      <c r="P4" s="595"/>
      <c r="Q4" s="594"/>
      <c r="R4" s="595"/>
      <c r="S4" s="595"/>
      <c r="T4" s="595"/>
      <c r="U4" s="3"/>
      <c r="V4" s="3"/>
      <c r="W4" s="3"/>
      <c r="X4" s="3"/>
    </row>
    <row r="5" spans="2:24" ht="30.75" customHeight="1" thickBot="1">
      <c r="B5" s="583"/>
      <c r="C5" s="585"/>
      <c r="D5" s="587"/>
      <c r="E5" s="589"/>
      <c r="F5" s="314" t="s">
        <v>0</v>
      </c>
      <c r="G5" s="242" t="s">
        <v>46</v>
      </c>
      <c r="H5" s="593"/>
      <c r="I5" s="594"/>
      <c r="J5" s="594"/>
      <c r="K5" s="594"/>
      <c r="L5" s="594"/>
      <c r="M5" s="594"/>
      <c r="N5" s="594"/>
      <c r="O5" s="594"/>
      <c r="P5" s="595"/>
      <c r="Q5" s="594"/>
      <c r="R5" s="595"/>
      <c r="S5" s="595"/>
      <c r="T5" s="595"/>
      <c r="U5" s="3"/>
      <c r="V5" s="3"/>
      <c r="W5" s="3"/>
      <c r="X5" s="3"/>
    </row>
    <row r="6" spans="2:24" s="35" customFormat="1" ht="35.25" customHeight="1">
      <c r="B6" s="144" t="s">
        <v>53</v>
      </c>
      <c r="C6" s="72" t="s">
        <v>81</v>
      </c>
      <c r="D6" s="91">
        <v>43646663</v>
      </c>
      <c r="E6" s="315">
        <v>48724710</v>
      </c>
      <c r="F6" s="311">
        <v>36379232</v>
      </c>
      <c r="G6" s="505">
        <v>35469414</v>
      </c>
      <c r="H6" s="320">
        <f t="shared" ref="H6:H37" si="0">IFERROR(G6/F6,"  ")</f>
        <v>0.97499073097529931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41" t="s">
        <v>54</v>
      </c>
      <c r="C7" s="40" t="s">
        <v>119</v>
      </c>
      <c r="D7" s="90">
        <v>60228998</v>
      </c>
      <c r="E7" s="316">
        <v>67340913</v>
      </c>
      <c r="F7" s="312">
        <v>50301380</v>
      </c>
      <c r="G7" s="318">
        <v>48939061.719999999</v>
      </c>
      <c r="H7" s="321">
        <f t="shared" si="0"/>
        <v>0.97291688061043258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41" t="s">
        <v>55</v>
      </c>
      <c r="C8" s="40" t="s">
        <v>120</v>
      </c>
      <c r="D8" s="90">
        <v>69353690</v>
      </c>
      <c r="E8" s="316">
        <v>77543062</v>
      </c>
      <c r="F8" s="312">
        <v>57922039</v>
      </c>
      <c r="G8" s="318">
        <f>48939061.72+4893906.03+2520361.76</f>
        <v>56353329.509999998</v>
      </c>
      <c r="H8" s="321">
        <f t="shared" si="0"/>
        <v>0.97291688074033444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41" t="s">
        <v>56</v>
      </c>
      <c r="C9" s="40" t="s">
        <v>566</v>
      </c>
      <c r="D9" s="90">
        <f>D10+D11</f>
        <v>47</v>
      </c>
      <c r="E9" s="90">
        <f t="shared" ref="E9" si="1">E10+E11</f>
        <v>47</v>
      </c>
      <c r="F9" s="90">
        <v>47</v>
      </c>
      <c r="G9" s="308">
        <f>G10+G11</f>
        <v>47</v>
      </c>
      <c r="H9" s="321">
        <f t="shared" si="0"/>
        <v>1</v>
      </c>
      <c r="I9" s="36"/>
      <c r="J9" s="47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41" t="s">
        <v>124</v>
      </c>
      <c r="C10" s="142" t="s">
        <v>121</v>
      </c>
      <c r="D10" s="90">
        <v>43</v>
      </c>
      <c r="E10" s="316">
        <v>43</v>
      </c>
      <c r="F10" s="312">
        <v>43</v>
      </c>
      <c r="G10" s="318">
        <v>43</v>
      </c>
      <c r="H10" s="321">
        <f t="shared" si="0"/>
        <v>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41" t="s">
        <v>123</v>
      </c>
      <c r="C11" s="142" t="s">
        <v>122</v>
      </c>
      <c r="D11" s="90">
        <v>4</v>
      </c>
      <c r="E11" s="316">
        <v>4</v>
      </c>
      <c r="F11" s="312">
        <v>4</v>
      </c>
      <c r="G11" s="318">
        <v>4</v>
      </c>
      <c r="H11" s="321">
        <f t="shared" si="0"/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41" t="s">
        <v>97</v>
      </c>
      <c r="C12" s="143" t="s">
        <v>7</v>
      </c>
      <c r="D12" s="90"/>
      <c r="E12" s="316"/>
      <c r="F12" s="312"/>
      <c r="G12" s="316"/>
      <c r="H12" s="321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41" t="s">
        <v>98</v>
      </c>
      <c r="C13" s="143" t="s">
        <v>71</v>
      </c>
      <c r="D13" s="310"/>
      <c r="E13" s="317"/>
      <c r="F13" s="312"/>
      <c r="G13" s="316"/>
      <c r="H13" s="321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41" t="s">
        <v>99</v>
      </c>
      <c r="C14" s="143" t="s">
        <v>8</v>
      </c>
      <c r="D14" s="310"/>
      <c r="E14" s="317"/>
      <c r="F14" s="312"/>
      <c r="G14" s="316"/>
      <c r="H14" s="321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41" t="s">
        <v>100</v>
      </c>
      <c r="C15" s="143" t="s">
        <v>72</v>
      </c>
      <c r="D15" s="310"/>
      <c r="E15" s="317"/>
      <c r="F15" s="312"/>
      <c r="G15" s="316"/>
      <c r="H15" s="321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41" t="s">
        <v>101</v>
      </c>
      <c r="C16" s="40" t="s">
        <v>9</v>
      </c>
      <c r="D16" s="310">
        <v>2190954</v>
      </c>
      <c r="E16" s="317">
        <v>2198000</v>
      </c>
      <c r="F16" s="312">
        <v>1700000</v>
      </c>
      <c r="G16" s="316">
        <v>2734387.65</v>
      </c>
      <c r="H16" s="321">
        <f t="shared" si="0"/>
        <v>1.6084633235294117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41" t="s">
        <v>102</v>
      </c>
      <c r="C17" s="40" t="s">
        <v>73</v>
      </c>
      <c r="D17" s="308">
        <v>5</v>
      </c>
      <c r="E17" s="318">
        <v>4</v>
      </c>
      <c r="F17" s="312">
        <v>4</v>
      </c>
      <c r="G17" s="318">
        <v>5</v>
      </c>
      <c r="H17" s="321">
        <f t="shared" si="0"/>
        <v>1.25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41" t="s">
        <v>103</v>
      </c>
      <c r="C18" s="40" t="s">
        <v>10</v>
      </c>
      <c r="D18" s="308">
        <v>1965470</v>
      </c>
      <c r="E18" s="318"/>
      <c r="F18" s="312"/>
      <c r="G18" s="316">
        <v>1843609.04</v>
      </c>
      <c r="H18" s="321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41" t="s">
        <v>104</v>
      </c>
      <c r="C19" s="143" t="s">
        <v>74</v>
      </c>
      <c r="D19" s="308">
        <v>10</v>
      </c>
      <c r="E19" s="318"/>
      <c r="F19" s="312"/>
      <c r="G19" s="316">
        <v>6</v>
      </c>
      <c r="H19" s="321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41" t="s">
        <v>105</v>
      </c>
      <c r="C20" s="40" t="s">
        <v>83</v>
      </c>
      <c r="D20" s="308"/>
      <c r="E20" s="318"/>
      <c r="F20" s="312"/>
      <c r="G20" s="316"/>
      <c r="H20" s="321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41" t="s">
        <v>63</v>
      </c>
      <c r="C21" s="40" t="s">
        <v>82</v>
      </c>
      <c r="D21" s="308"/>
      <c r="E21" s="318"/>
      <c r="F21" s="312"/>
      <c r="G21" s="316"/>
      <c r="H21" s="321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41" t="s">
        <v>106</v>
      </c>
      <c r="C22" s="40" t="s">
        <v>75</v>
      </c>
      <c r="D22" s="308"/>
      <c r="E22" s="318"/>
      <c r="F22" s="312"/>
      <c r="G22" s="316"/>
      <c r="H22" s="321" t="str">
        <f t="shared" si="0"/>
        <v xml:space="preserve">  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41" t="s">
        <v>107</v>
      </c>
      <c r="C23" s="40" t="s">
        <v>76</v>
      </c>
      <c r="D23" s="308"/>
      <c r="E23" s="318"/>
      <c r="F23" s="312"/>
      <c r="G23" s="316"/>
      <c r="H23" s="321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41" t="s">
        <v>108</v>
      </c>
      <c r="C24" s="40" t="s">
        <v>77</v>
      </c>
      <c r="D24" s="308">
        <v>174383</v>
      </c>
      <c r="E24" s="318">
        <v>240741</v>
      </c>
      <c r="F24" s="312">
        <v>143080</v>
      </c>
      <c r="G24" s="316">
        <v>160493.68</v>
      </c>
      <c r="H24" s="321">
        <f t="shared" si="0"/>
        <v>1.1217058987978752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41" t="s">
        <v>109</v>
      </c>
      <c r="C25" s="40" t="s">
        <v>78</v>
      </c>
      <c r="D25" s="308">
        <v>3</v>
      </c>
      <c r="E25" s="318">
        <v>3</v>
      </c>
      <c r="F25" s="312">
        <v>3</v>
      </c>
      <c r="G25" s="316">
        <v>3</v>
      </c>
      <c r="H25" s="321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41" t="s">
        <v>110</v>
      </c>
      <c r="C26" s="40" t="s">
        <v>11</v>
      </c>
      <c r="D26" s="308">
        <v>1854842</v>
      </c>
      <c r="E26" s="318">
        <v>2000000</v>
      </c>
      <c r="F26" s="312">
        <v>1500000</v>
      </c>
      <c r="G26" s="316">
        <v>1062939</v>
      </c>
      <c r="H26" s="321">
        <f t="shared" si="0"/>
        <v>0.70862599999999998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41" t="s">
        <v>111</v>
      </c>
      <c r="C27" s="40" t="s">
        <v>79</v>
      </c>
      <c r="D27" s="308">
        <v>53062</v>
      </c>
      <c r="E27" s="318">
        <v>60000</v>
      </c>
      <c r="F27" s="312">
        <v>40000</v>
      </c>
      <c r="G27" s="316">
        <v>33342</v>
      </c>
      <c r="H27" s="321">
        <f t="shared" si="0"/>
        <v>0.83355000000000001</v>
      </c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41" t="s">
        <v>112</v>
      </c>
      <c r="C28" s="143" t="s">
        <v>80</v>
      </c>
      <c r="D28" s="308"/>
      <c r="E28" s="318"/>
      <c r="F28" s="312"/>
      <c r="G28" s="316"/>
      <c r="H28" s="321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41" t="s">
        <v>113</v>
      </c>
      <c r="C29" s="40" t="s">
        <v>12</v>
      </c>
      <c r="D29" s="308">
        <v>380527</v>
      </c>
      <c r="E29" s="318">
        <v>100000</v>
      </c>
      <c r="F29" s="312">
        <v>60000</v>
      </c>
      <c r="G29" s="316">
        <v>20865.68</v>
      </c>
      <c r="H29" s="321">
        <f t="shared" si="0"/>
        <v>0.34776133333333331</v>
      </c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41" t="s">
        <v>114</v>
      </c>
      <c r="C30" s="40" t="s">
        <v>47</v>
      </c>
      <c r="D30" s="308">
        <v>2</v>
      </c>
      <c r="E30" s="318">
        <v>1</v>
      </c>
      <c r="F30" s="312">
        <v>1</v>
      </c>
      <c r="G30" s="316">
        <v>1</v>
      </c>
      <c r="H30" s="321">
        <f t="shared" si="0"/>
        <v>1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41" t="s">
        <v>64</v>
      </c>
      <c r="C31" s="40" t="s">
        <v>13</v>
      </c>
      <c r="D31" s="308"/>
      <c r="E31" s="318">
        <v>657000</v>
      </c>
      <c r="F31" s="312">
        <v>410000</v>
      </c>
      <c r="G31" s="316">
        <v>305692.11</v>
      </c>
      <c r="H31" s="321">
        <f t="shared" si="0"/>
        <v>0.74559051219512196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41" t="s">
        <v>115</v>
      </c>
      <c r="C32" s="40" t="s">
        <v>47</v>
      </c>
      <c r="D32" s="308"/>
      <c r="E32" s="318">
        <v>3</v>
      </c>
      <c r="F32" s="312">
        <v>2</v>
      </c>
      <c r="G32" s="316">
        <v>1</v>
      </c>
      <c r="H32" s="321">
        <f t="shared" si="0"/>
        <v>0.5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41" t="s">
        <v>116</v>
      </c>
      <c r="C33" s="40" t="s">
        <v>14</v>
      </c>
      <c r="D33" s="308"/>
      <c r="E33" s="318"/>
      <c r="F33" s="312"/>
      <c r="G33" s="316"/>
      <c r="H33" s="321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41" t="s">
        <v>117</v>
      </c>
      <c r="C34" s="40" t="s">
        <v>15</v>
      </c>
      <c r="D34" s="308">
        <v>266688</v>
      </c>
      <c r="E34" s="318">
        <v>533000</v>
      </c>
      <c r="F34" s="312">
        <v>400000</v>
      </c>
      <c r="G34" s="316">
        <v>522217</v>
      </c>
      <c r="H34" s="321">
        <f t="shared" si="0"/>
        <v>1.3055425000000001</v>
      </c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41" t="s">
        <v>118</v>
      </c>
      <c r="C35" s="40" t="s">
        <v>16</v>
      </c>
      <c r="D35" s="308"/>
      <c r="E35" s="318"/>
      <c r="F35" s="312"/>
      <c r="G35" s="316"/>
      <c r="H35" s="321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41" t="s">
        <v>65</v>
      </c>
      <c r="C36" s="40" t="s">
        <v>17</v>
      </c>
      <c r="D36" s="308">
        <v>64710</v>
      </c>
      <c r="E36" s="318">
        <v>88000</v>
      </c>
      <c r="F36" s="312"/>
      <c r="G36" s="316"/>
      <c r="H36" s="321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39" t="s">
        <v>267</v>
      </c>
      <c r="C37" s="140" t="s">
        <v>266</v>
      </c>
      <c r="D37" s="309"/>
      <c r="E37" s="319"/>
      <c r="F37" s="313"/>
      <c r="G37" s="323"/>
      <c r="H37" s="322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98"/>
      <c r="D38" s="42"/>
      <c r="E38" s="98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571</v>
      </c>
      <c r="D39" s="241"/>
      <c r="E39" s="119"/>
      <c r="F39" s="61"/>
      <c r="G39" s="38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19" t="s">
        <v>567</v>
      </c>
      <c r="D40" s="241"/>
      <c r="E40" s="119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96" t="s">
        <v>677</v>
      </c>
      <c r="D41" s="596"/>
      <c r="E41" s="596"/>
      <c r="F41" s="596"/>
      <c r="G41" s="485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99"/>
      <c r="C42" s="5"/>
      <c r="D42" s="31"/>
      <c r="E42" s="5"/>
      <c r="F42" s="99"/>
      <c r="G42" s="443"/>
      <c r="H42" s="9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97"/>
      <c r="C43" s="597"/>
      <c r="D43" s="13"/>
      <c r="E43" s="598"/>
      <c r="F43" s="599"/>
      <c r="G43" s="599"/>
      <c r="H43" s="599"/>
      <c r="I43" s="9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97"/>
      <c r="F44" s="13"/>
      <c r="G44" s="486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99"/>
      <c r="C45" s="5"/>
      <c r="D45" s="31"/>
      <c r="E45" s="5"/>
      <c r="F45" s="99"/>
      <c r="G45" s="99"/>
      <c r="H45" s="9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99"/>
      <c r="C46" s="3"/>
      <c r="D46" s="32"/>
      <c r="E46" s="3"/>
      <c r="F46" s="99"/>
      <c r="G46" s="99"/>
      <c r="H46" s="9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99"/>
      <c r="C47" s="3"/>
      <c r="D47" s="32"/>
      <c r="E47" s="3"/>
      <c r="F47" s="99"/>
      <c r="G47" s="99"/>
      <c r="H47" s="99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99"/>
      <c r="C48" s="3"/>
      <c r="D48" s="32"/>
      <c r="E48" s="3"/>
      <c r="F48" s="99"/>
      <c r="G48" s="99"/>
      <c r="H48" s="9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99"/>
      <c r="C49" s="6"/>
      <c r="D49" s="33"/>
      <c r="E49" s="6"/>
      <c r="F49" s="99"/>
      <c r="G49" s="99"/>
      <c r="H49" s="9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99"/>
      <c r="C50" s="6"/>
      <c r="D50" s="33"/>
      <c r="E50" s="6"/>
      <c r="F50" s="99"/>
      <c r="G50" s="99"/>
      <c r="H50" s="9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99"/>
      <c r="C51" s="6"/>
      <c r="D51" s="33"/>
      <c r="E51" s="6"/>
      <c r="F51" s="99"/>
      <c r="G51" s="99"/>
      <c r="H51" s="9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99"/>
      <c r="C52" s="6"/>
      <c r="D52" s="33"/>
      <c r="E52" s="6"/>
      <c r="F52" s="99"/>
      <c r="G52" s="99"/>
      <c r="H52" s="9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99"/>
      <c r="C53" s="6"/>
      <c r="D53" s="33"/>
      <c r="E53" s="6"/>
      <c r="F53" s="99"/>
      <c r="G53" s="99"/>
      <c r="H53" s="9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99"/>
      <c r="C54" s="6"/>
      <c r="D54" s="33"/>
      <c r="E54" s="6"/>
      <c r="F54" s="99"/>
      <c r="G54" s="99"/>
      <c r="H54" s="9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99"/>
      <c r="C55" s="3"/>
      <c r="D55" s="32"/>
      <c r="E55" s="3"/>
      <c r="F55" s="99"/>
      <c r="G55" s="99"/>
      <c r="H55" s="9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99"/>
      <c r="C56" s="3"/>
      <c r="D56" s="32"/>
      <c r="E56" s="3"/>
      <c r="F56" s="99"/>
      <c r="G56" s="99"/>
      <c r="H56" s="9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99"/>
      <c r="C57" s="3"/>
      <c r="D57" s="32"/>
      <c r="E57" s="3"/>
      <c r="F57" s="99"/>
      <c r="G57" s="99"/>
      <c r="H57" s="9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99"/>
      <c r="C58" s="6"/>
      <c r="D58" s="33"/>
      <c r="E58" s="6"/>
      <c r="F58" s="99"/>
      <c r="G58" s="99"/>
      <c r="H58" s="9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99"/>
      <c r="C59" s="6"/>
      <c r="D59" s="33"/>
      <c r="E59" s="6"/>
      <c r="F59" s="99"/>
      <c r="G59" s="99"/>
      <c r="H59" s="9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99"/>
      <c r="C60" s="6"/>
      <c r="D60" s="33"/>
      <c r="E60" s="6"/>
      <c r="F60" s="99"/>
      <c r="G60" s="99"/>
      <c r="H60" s="9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99"/>
      <c r="C61" s="6"/>
      <c r="D61" s="33"/>
      <c r="E61" s="6"/>
      <c r="F61" s="99"/>
      <c r="G61" s="99"/>
      <c r="H61" s="9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C41:F41"/>
    <mergeCell ref="B43:C43"/>
    <mergeCell ref="E43:H43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B2:H2"/>
    <mergeCell ref="B4:B5"/>
    <mergeCell ref="C4:C5"/>
    <mergeCell ref="D4:D5"/>
    <mergeCell ref="E4:E5"/>
    <mergeCell ref="F4:G4"/>
    <mergeCell ref="H4:H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29"/>
  <sheetViews>
    <sheetView showGridLines="0" zoomScale="75" zoomScaleNormal="75" zoomScaleSheetLayoutView="86" workbookViewId="0">
      <selection activeCell="O18" sqref="O18"/>
    </sheetView>
  </sheetViews>
  <sheetFormatPr defaultColWidth="9.140625"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75" t="s">
        <v>209</v>
      </c>
    </row>
    <row r="4" spans="2:24" ht="18.75">
      <c r="B4" s="618" t="s">
        <v>38</v>
      </c>
      <c r="C4" s="618"/>
      <c r="D4" s="618"/>
      <c r="E4" s="618"/>
      <c r="F4" s="618"/>
      <c r="G4" s="618"/>
      <c r="H4" s="618"/>
      <c r="I4" s="618"/>
      <c r="J4" s="618"/>
      <c r="K4" s="618"/>
      <c r="L4" s="618"/>
      <c r="M4" s="28"/>
      <c r="N4" s="28"/>
      <c r="O4" s="28"/>
    </row>
    <row r="5" spans="2:24" ht="16.5" customHeight="1" thickBot="1"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1"/>
    </row>
    <row r="6" spans="2:24" ht="25.5" customHeight="1">
      <c r="B6" s="619" t="s">
        <v>4</v>
      </c>
      <c r="C6" s="619" t="s">
        <v>125</v>
      </c>
      <c r="D6" s="611" t="s">
        <v>263</v>
      </c>
      <c r="E6" s="612"/>
      <c r="F6" s="613"/>
      <c r="G6" s="611" t="s">
        <v>264</v>
      </c>
      <c r="H6" s="612"/>
      <c r="I6" s="613"/>
      <c r="J6" s="612" t="s">
        <v>213</v>
      </c>
      <c r="K6" s="612"/>
      <c r="L6" s="613"/>
      <c r="M6" s="27"/>
      <c r="N6" s="27"/>
      <c r="O6" s="594"/>
      <c r="P6" s="595"/>
      <c r="Q6" s="594"/>
      <c r="R6" s="595"/>
      <c r="S6" s="594"/>
      <c r="T6" s="595"/>
      <c r="U6" s="594"/>
      <c r="V6" s="595"/>
      <c r="W6" s="595"/>
      <c r="X6" s="595"/>
    </row>
    <row r="7" spans="2:24" ht="36.75" customHeight="1" thickBot="1">
      <c r="B7" s="620"/>
      <c r="C7" s="620"/>
      <c r="D7" s="614"/>
      <c r="E7" s="615"/>
      <c r="F7" s="616"/>
      <c r="G7" s="614"/>
      <c r="H7" s="615"/>
      <c r="I7" s="616"/>
      <c r="J7" s="615"/>
      <c r="K7" s="615"/>
      <c r="L7" s="616"/>
      <c r="M7" s="26"/>
      <c r="N7" s="27"/>
      <c r="O7" s="594"/>
      <c r="P7" s="594"/>
      <c r="Q7" s="594"/>
      <c r="R7" s="594"/>
      <c r="S7" s="594"/>
      <c r="T7" s="595"/>
      <c r="U7" s="594"/>
      <c r="V7" s="595"/>
      <c r="W7" s="595"/>
      <c r="X7" s="595"/>
    </row>
    <row r="8" spans="2:24" s="35" customFormat="1" ht="36.75" customHeight="1">
      <c r="B8" s="155"/>
      <c r="C8" s="248" t="s">
        <v>776</v>
      </c>
      <c r="D8" s="604">
        <v>42</v>
      </c>
      <c r="E8" s="605"/>
      <c r="F8" s="606"/>
      <c r="G8" s="604">
        <v>4</v>
      </c>
      <c r="H8" s="605"/>
      <c r="I8" s="606"/>
      <c r="J8" s="604">
        <v>4</v>
      </c>
      <c r="K8" s="605"/>
      <c r="L8" s="606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56"/>
      <c r="C9" s="249" t="s">
        <v>18</v>
      </c>
      <c r="D9" s="607"/>
      <c r="E9" s="608"/>
      <c r="F9" s="609"/>
      <c r="G9" s="617"/>
      <c r="H9" s="608"/>
      <c r="I9" s="609"/>
      <c r="J9" s="617"/>
      <c r="K9" s="608"/>
      <c r="L9" s="609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56" t="s">
        <v>53</v>
      </c>
      <c r="C10" s="250" t="s">
        <v>764</v>
      </c>
      <c r="D10" s="607"/>
      <c r="E10" s="608"/>
      <c r="F10" s="609"/>
      <c r="G10" s="617"/>
      <c r="H10" s="608"/>
      <c r="I10" s="609"/>
      <c r="J10" s="617"/>
      <c r="K10" s="608"/>
      <c r="L10" s="609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56" t="s">
        <v>54</v>
      </c>
      <c r="C11" s="250" t="s">
        <v>765</v>
      </c>
      <c r="D11" s="607"/>
      <c r="E11" s="608"/>
      <c r="F11" s="609"/>
      <c r="G11" s="617"/>
      <c r="H11" s="608"/>
      <c r="I11" s="609"/>
      <c r="J11" s="617"/>
      <c r="K11" s="608"/>
      <c r="L11" s="609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>
      <c r="B12" s="156" t="s">
        <v>55</v>
      </c>
      <c r="C12" s="250" t="s">
        <v>766</v>
      </c>
      <c r="D12" s="607"/>
      <c r="E12" s="608"/>
      <c r="F12" s="609"/>
      <c r="G12" s="617"/>
      <c r="H12" s="608"/>
      <c r="I12" s="609"/>
      <c r="J12" s="617"/>
      <c r="K12" s="608"/>
      <c r="L12" s="609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>
      <c r="B13" s="156" t="s">
        <v>56</v>
      </c>
      <c r="C13" s="250" t="s">
        <v>767</v>
      </c>
      <c r="D13" s="607"/>
      <c r="E13" s="608"/>
      <c r="F13" s="609"/>
      <c r="G13" s="607"/>
      <c r="H13" s="608"/>
      <c r="I13" s="609"/>
      <c r="J13" s="607"/>
      <c r="K13" s="608"/>
      <c r="L13" s="60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>
      <c r="B14" s="156"/>
      <c r="C14" s="250"/>
      <c r="D14" s="607"/>
      <c r="E14" s="608"/>
      <c r="F14" s="609"/>
      <c r="G14" s="617"/>
      <c r="H14" s="608"/>
      <c r="I14" s="609"/>
      <c r="J14" s="617"/>
      <c r="K14" s="608"/>
      <c r="L14" s="609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4.5" customHeight="1">
      <c r="B15" s="157"/>
      <c r="C15" s="251"/>
      <c r="D15" s="348"/>
      <c r="E15" s="349"/>
      <c r="F15" s="350"/>
      <c r="G15" s="348"/>
      <c r="H15" s="349"/>
      <c r="I15" s="350"/>
      <c r="J15" s="351"/>
      <c r="K15" s="349"/>
      <c r="L15" s="350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56"/>
      <c r="C16" s="249" t="s">
        <v>19</v>
      </c>
      <c r="D16" s="607"/>
      <c r="E16" s="608"/>
      <c r="F16" s="609"/>
      <c r="G16" s="617"/>
      <c r="H16" s="608"/>
      <c r="I16" s="609"/>
      <c r="J16" s="617"/>
      <c r="K16" s="608"/>
      <c r="L16" s="609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58" t="s">
        <v>53</v>
      </c>
      <c r="C17" s="252" t="s">
        <v>768</v>
      </c>
      <c r="D17" s="344"/>
      <c r="E17" s="345"/>
      <c r="F17" s="346"/>
      <c r="G17" s="347"/>
      <c r="H17" s="345"/>
      <c r="I17" s="346"/>
      <c r="J17" s="607">
        <v>1</v>
      </c>
      <c r="K17" s="608"/>
      <c r="L17" s="609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58" t="s">
        <v>54</v>
      </c>
      <c r="C18" s="252" t="s">
        <v>783</v>
      </c>
      <c r="D18" s="607">
        <v>1</v>
      </c>
      <c r="E18" s="608"/>
      <c r="F18" s="609"/>
      <c r="G18" s="617"/>
      <c r="H18" s="608"/>
      <c r="I18" s="609"/>
      <c r="J18" s="617"/>
      <c r="K18" s="608"/>
      <c r="L18" s="609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 thickBot="1">
      <c r="B19" s="156"/>
      <c r="C19" s="250"/>
      <c r="D19" s="621"/>
      <c r="E19" s="622"/>
      <c r="F19" s="623"/>
      <c r="G19" s="617"/>
      <c r="H19" s="608"/>
      <c r="I19" s="609"/>
      <c r="J19" s="617"/>
      <c r="K19" s="608"/>
      <c r="L19" s="609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25" customFormat="1" ht="36.75" customHeight="1" thickBot="1">
      <c r="B20" s="600"/>
      <c r="C20" s="602" t="s">
        <v>777</v>
      </c>
      <c r="D20" s="243" t="s">
        <v>242</v>
      </c>
      <c r="E20" s="244" t="s">
        <v>240</v>
      </c>
      <c r="F20" s="245" t="s">
        <v>241</v>
      </c>
      <c r="G20" s="246" t="s">
        <v>242</v>
      </c>
      <c r="H20" s="244" t="s">
        <v>240</v>
      </c>
      <c r="I20" s="247" t="s">
        <v>241</v>
      </c>
      <c r="J20" s="243" t="s">
        <v>242</v>
      </c>
      <c r="K20" s="244" t="s">
        <v>240</v>
      </c>
      <c r="L20" s="247" t="s">
        <v>241</v>
      </c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</row>
    <row r="21" spans="2:25" s="25" customFormat="1" ht="36.75" customHeight="1" thickBot="1">
      <c r="B21" s="601"/>
      <c r="C21" s="603"/>
      <c r="D21" s="352">
        <v>43</v>
      </c>
      <c r="E21" s="353">
        <v>12</v>
      </c>
      <c r="F21" s="353">
        <v>31</v>
      </c>
      <c r="G21" s="354">
        <v>4</v>
      </c>
      <c r="H21" s="353">
        <v>1</v>
      </c>
      <c r="I21" s="355">
        <v>3</v>
      </c>
      <c r="J21" s="352">
        <v>5</v>
      </c>
      <c r="K21" s="353">
        <v>0</v>
      </c>
      <c r="L21" s="355">
        <v>5</v>
      </c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</row>
    <row r="22" spans="2:25" s="35" customFormat="1" ht="18.75">
      <c r="B22" s="46"/>
      <c r="C22" s="47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5" s="35" customFormat="1" ht="18.75"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2:25" s="35" customFormat="1" ht="18.75">
      <c r="C24" s="35" t="s">
        <v>214</v>
      </c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2:25" s="35" customFormat="1" ht="18.75">
      <c r="C25" s="35" t="s">
        <v>570</v>
      </c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 customHeight="1"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C28" s="37"/>
      <c r="M28" s="610"/>
      <c r="N28" s="610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ht="18.75">
      <c r="D29" s="154"/>
      <c r="E29" s="154"/>
      <c r="F29" s="154"/>
      <c r="G29" s="154"/>
      <c r="H29" s="154"/>
      <c r="I29" s="154"/>
      <c r="J29" s="154"/>
      <c r="K29" s="154"/>
      <c r="L29" s="154"/>
      <c r="P29" s="3"/>
      <c r="Q29" s="3"/>
      <c r="R29" s="3"/>
      <c r="S29" s="3"/>
      <c r="T29" s="3"/>
      <c r="U29" s="3"/>
      <c r="V29" s="3"/>
      <c r="W29" s="3"/>
      <c r="X29" s="3"/>
      <c r="Y29" s="3"/>
    </row>
  </sheetData>
  <mergeCells count="50">
    <mergeCell ref="D19:F19"/>
    <mergeCell ref="G19:I19"/>
    <mergeCell ref="J19:L19"/>
    <mergeCell ref="J16:L16"/>
    <mergeCell ref="J18:L18"/>
    <mergeCell ref="J17:L17"/>
    <mergeCell ref="B4:L4"/>
    <mergeCell ref="D16:F16"/>
    <mergeCell ref="D18:F18"/>
    <mergeCell ref="G16:I16"/>
    <mergeCell ref="G18:I18"/>
    <mergeCell ref="B6:B7"/>
    <mergeCell ref="C6:C7"/>
    <mergeCell ref="D6:F7"/>
    <mergeCell ref="J14:L14"/>
    <mergeCell ref="J13:L13"/>
    <mergeCell ref="G13:I13"/>
    <mergeCell ref="D13:F13"/>
    <mergeCell ref="V6:V7"/>
    <mergeCell ref="G8:I8"/>
    <mergeCell ref="J8:L8"/>
    <mergeCell ref="G9:I9"/>
    <mergeCell ref="G10:I10"/>
    <mergeCell ref="J9:L9"/>
    <mergeCell ref="J10:L10"/>
    <mergeCell ref="M28:N28"/>
    <mergeCell ref="G6:I7"/>
    <mergeCell ref="J6:L7"/>
    <mergeCell ref="U6:U7"/>
    <mergeCell ref="G11:I11"/>
    <mergeCell ref="G12:I12"/>
    <mergeCell ref="G14:I14"/>
    <mergeCell ref="J11:L11"/>
    <mergeCell ref="J12:L12"/>
    <mergeCell ref="W6:W7"/>
    <mergeCell ref="X6:X7"/>
    <mergeCell ref="B20:B21"/>
    <mergeCell ref="C20:C21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Normal="100" zoomScaleSheetLayoutView="86" workbookViewId="0">
      <selection activeCell="C19" sqref="C19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74"/>
      <c r="I1" s="624" t="s">
        <v>208</v>
      </c>
      <c r="J1" s="624"/>
    </row>
    <row r="2" spans="2:10" ht="15.75">
      <c r="G2" s="174"/>
    </row>
    <row r="4" spans="2:10" ht="18.75">
      <c r="B4" s="627" t="s">
        <v>778</v>
      </c>
      <c r="C4" s="627"/>
      <c r="D4" s="627"/>
      <c r="E4" s="627"/>
      <c r="F4" s="627"/>
      <c r="G4" s="627"/>
      <c r="H4" s="101"/>
    </row>
    <row r="5" spans="2:10" ht="13.5" thickBot="1">
      <c r="B5" s="102"/>
      <c r="C5" s="103"/>
      <c r="D5" s="103"/>
      <c r="E5" s="103"/>
      <c r="F5" s="103"/>
      <c r="G5" s="100" t="s">
        <v>3</v>
      </c>
    </row>
    <row r="6" spans="2:10" ht="22.5" customHeight="1" thickBot="1">
      <c r="B6" s="628"/>
      <c r="C6" s="629"/>
      <c r="D6" s="632" t="s">
        <v>0</v>
      </c>
      <c r="E6" s="633"/>
      <c r="F6" s="632" t="s">
        <v>46</v>
      </c>
      <c r="G6" s="633"/>
    </row>
    <row r="7" spans="2:10" ht="22.5" customHeight="1" thickBot="1">
      <c r="B7" s="630"/>
      <c r="C7" s="631"/>
      <c r="D7" s="253" t="s">
        <v>220</v>
      </c>
      <c r="E7" s="254" t="s">
        <v>221</v>
      </c>
      <c r="F7" s="253" t="s">
        <v>220</v>
      </c>
      <c r="G7" s="254" t="s">
        <v>221</v>
      </c>
    </row>
    <row r="8" spans="2:10" ht="30" customHeight="1">
      <c r="B8" s="634" t="s">
        <v>222</v>
      </c>
      <c r="C8" s="104" t="s">
        <v>257</v>
      </c>
      <c r="D8" s="168">
        <v>91005</v>
      </c>
      <c r="E8" s="169">
        <v>66637</v>
      </c>
      <c r="F8" s="168">
        <v>91477.85</v>
      </c>
      <c r="G8" s="169">
        <v>66968</v>
      </c>
    </row>
    <row r="9" spans="2:10" ht="30" customHeight="1">
      <c r="B9" s="634"/>
      <c r="C9" s="167" t="s">
        <v>258</v>
      </c>
      <c r="D9" s="170">
        <v>164933</v>
      </c>
      <c r="E9" s="171">
        <v>118461</v>
      </c>
      <c r="F9" s="170">
        <v>166490.15</v>
      </c>
      <c r="G9" s="171">
        <v>119551.9</v>
      </c>
    </row>
    <row r="10" spans="2:10" ht="30" customHeight="1" thickBot="1">
      <c r="B10" s="635"/>
      <c r="C10" s="105" t="s">
        <v>259</v>
      </c>
      <c r="D10" s="172"/>
      <c r="E10" s="173"/>
      <c r="F10" s="172">
        <v>116555</v>
      </c>
      <c r="G10" s="173">
        <v>84528</v>
      </c>
    </row>
    <row r="11" spans="2:10" ht="30" customHeight="1">
      <c r="B11" s="625" t="s">
        <v>223</v>
      </c>
      <c r="C11" s="104" t="s">
        <v>257</v>
      </c>
      <c r="D11" s="168">
        <v>202426</v>
      </c>
      <c r="E11" s="169">
        <v>144743</v>
      </c>
      <c r="F11" s="168">
        <v>202844</v>
      </c>
      <c r="G11" s="169">
        <v>145036</v>
      </c>
    </row>
    <row r="12" spans="2:10" ht="30" customHeight="1">
      <c r="B12" s="625"/>
      <c r="C12" s="167" t="s">
        <v>258</v>
      </c>
      <c r="D12" s="170">
        <v>231358</v>
      </c>
      <c r="E12" s="171">
        <v>165411</v>
      </c>
      <c r="F12" s="170">
        <v>232953</v>
      </c>
      <c r="G12" s="171">
        <v>166143</v>
      </c>
    </row>
    <row r="13" spans="2:10" ht="30" customHeight="1" thickBot="1">
      <c r="B13" s="626"/>
      <c r="C13" s="105" t="s">
        <v>259</v>
      </c>
      <c r="D13" s="172"/>
      <c r="E13" s="173"/>
      <c r="F13" s="172">
        <v>218588</v>
      </c>
      <c r="G13" s="173">
        <v>156073</v>
      </c>
    </row>
    <row r="14" spans="2:10" ht="13.5" customHeight="1"/>
    <row r="15" spans="2:10">
      <c r="B15" s="188" t="s">
        <v>572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topLeftCell="A4" zoomScale="85" zoomScaleNormal="85" workbookViewId="0">
      <selection activeCell="E35" sqref="E35"/>
    </sheetView>
  </sheetViews>
  <sheetFormatPr defaultRowHeight="15.75"/>
  <cols>
    <col min="1" max="1" width="2.7109375" style="13" customWidth="1"/>
    <col min="2" max="2" width="50.85546875" style="13" customWidth="1"/>
    <col min="3" max="3" width="20.85546875" style="13" customWidth="1"/>
    <col min="4" max="4" width="26" style="13" customWidth="1"/>
    <col min="5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36" t="s">
        <v>680</v>
      </c>
      <c r="C3" s="636"/>
      <c r="D3" s="636"/>
      <c r="E3" s="636"/>
      <c r="F3" s="636"/>
      <c r="G3" s="636"/>
      <c r="H3" s="636"/>
      <c r="I3" s="636"/>
      <c r="J3" s="356"/>
      <c r="K3" s="14"/>
    </row>
    <row r="4" spans="2:11" ht="16.5" thickBot="1">
      <c r="B4" s="107"/>
      <c r="C4" s="107"/>
      <c r="D4" s="107"/>
      <c r="E4" s="107"/>
      <c r="F4" s="107"/>
      <c r="G4" s="107"/>
      <c r="I4" s="108" t="s">
        <v>3</v>
      </c>
    </row>
    <row r="5" spans="2:11" s="48" customFormat="1" ht="44.25" customHeight="1" thickBot="1">
      <c r="B5" s="640" t="s">
        <v>721</v>
      </c>
      <c r="C5" s="641"/>
      <c r="D5" s="641"/>
      <c r="E5" s="641"/>
      <c r="F5" s="641"/>
      <c r="G5" s="641"/>
      <c r="H5" s="642"/>
      <c r="I5" s="638" t="s">
        <v>228</v>
      </c>
      <c r="J5" s="92"/>
    </row>
    <row r="6" spans="2:11" s="48" customFormat="1" ht="47.25" customHeight="1" thickBot="1">
      <c r="B6" s="193" t="s">
        <v>679</v>
      </c>
      <c r="C6" s="255" t="s">
        <v>225</v>
      </c>
      <c r="D6" s="255" t="s">
        <v>262</v>
      </c>
      <c r="E6" s="255" t="s">
        <v>215</v>
      </c>
      <c r="F6" s="256" t="s">
        <v>216</v>
      </c>
      <c r="G6" s="255" t="s">
        <v>217</v>
      </c>
      <c r="H6" s="255" t="s">
        <v>218</v>
      </c>
      <c r="I6" s="639"/>
      <c r="J6" s="92"/>
    </row>
    <row r="7" spans="2:11" s="48" customFormat="1" ht="20.100000000000001" customHeight="1">
      <c r="B7" s="109" t="s">
        <v>779</v>
      </c>
      <c r="C7" s="109"/>
      <c r="D7" s="109" t="s">
        <v>780</v>
      </c>
      <c r="E7" s="110"/>
      <c r="F7" s="110"/>
      <c r="G7" s="110"/>
      <c r="H7" s="111"/>
      <c r="I7" s="117"/>
      <c r="J7" s="92"/>
    </row>
    <row r="8" spans="2:11" s="48" customFormat="1" ht="20.100000000000001" customHeight="1">
      <c r="B8" s="109" t="s">
        <v>196</v>
      </c>
      <c r="C8" s="109"/>
      <c r="D8" s="109"/>
      <c r="E8" s="110"/>
      <c r="F8" s="110"/>
      <c r="G8" s="110"/>
      <c r="H8" s="111"/>
      <c r="I8" s="117"/>
      <c r="J8" s="92"/>
    </row>
    <row r="9" spans="2:11" s="48" customFormat="1" ht="20.100000000000001" customHeight="1">
      <c r="B9" s="109" t="s">
        <v>196</v>
      </c>
      <c r="C9" s="109"/>
      <c r="D9" s="109"/>
      <c r="E9" s="110"/>
      <c r="F9" s="110"/>
      <c r="G9" s="110"/>
      <c r="H9" s="111"/>
      <c r="I9" s="117"/>
      <c r="J9" s="92"/>
    </row>
    <row r="10" spans="2:11" s="48" customFormat="1" ht="20.100000000000001" customHeight="1">
      <c r="B10" s="112" t="s">
        <v>196</v>
      </c>
      <c r="C10" s="113"/>
      <c r="D10" s="113"/>
      <c r="E10" s="110"/>
      <c r="F10" s="110"/>
      <c r="G10" s="110"/>
      <c r="H10" s="111"/>
      <c r="I10" s="117"/>
      <c r="J10" s="92"/>
    </row>
    <row r="11" spans="2:11" s="48" customFormat="1" ht="20.100000000000001" customHeight="1">
      <c r="B11" s="112" t="s">
        <v>196</v>
      </c>
      <c r="C11" s="113"/>
      <c r="D11" s="113"/>
      <c r="E11" s="110"/>
      <c r="F11" s="110"/>
      <c r="G11" s="110"/>
      <c r="H11" s="111"/>
      <c r="I11" s="117"/>
      <c r="J11" s="92"/>
    </row>
    <row r="12" spans="2:11" s="48" customFormat="1" ht="20.100000000000001" customHeight="1" thickBot="1">
      <c r="B12" s="114" t="s">
        <v>196</v>
      </c>
      <c r="C12" s="114"/>
      <c r="D12" s="114"/>
      <c r="E12" s="115"/>
      <c r="F12" s="115"/>
      <c r="G12" s="115"/>
      <c r="H12" s="115"/>
      <c r="I12" s="118"/>
      <c r="J12" s="92"/>
    </row>
    <row r="13" spans="2:11" s="48" customFormat="1" ht="30" customHeight="1" thickBot="1">
      <c r="B13" s="649" t="s">
        <v>261</v>
      </c>
      <c r="C13" s="650"/>
      <c r="D13" s="651"/>
      <c r="E13" s="257"/>
      <c r="F13" s="257"/>
      <c r="G13" s="257"/>
      <c r="H13" s="257"/>
      <c r="I13" s="257"/>
      <c r="J13" s="92"/>
    </row>
    <row r="14" spans="2:11">
      <c r="I14" s="70"/>
    </row>
    <row r="15" spans="2:11">
      <c r="B15" s="643" t="s">
        <v>681</v>
      </c>
      <c r="C15" s="643"/>
      <c r="D15" s="643"/>
      <c r="E15" s="643"/>
      <c r="F15" s="643"/>
      <c r="G15" s="643"/>
      <c r="H15" s="643"/>
      <c r="I15" s="96"/>
    </row>
    <row r="16" spans="2:11">
      <c r="B16" s="57"/>
      <c r="C16" s="57"/>
      <c r="D16" s="57"/>
    </row>
    <row r="19" spans="2:12">
      <c r="I19" s="95"/>
      <c r="J19" s="95"/>
      <c r="K19" s="95"/>
    </row>
    <row r="20" spans="2:12" ht="16.5" thickBot="1">
      <c r="B20" s="116"/>
      <c r="C20" s="116"/>
      <c r="D20" s="116"/>
      <c r="E20" s="116"/>
      <c r="F20" s="116"/>
      <c r="G20" s="116"/>
      <c r="H20" s="116"/>
      <c r="I20" s="108" t="s">
        <v>3</v>
      </c>
    </row>
    <row r="21" spans="2:12" s="48" customFormat="1" ht="36" customHeight="1" thickBot="1">
      <c r="B21" s="644" t="s">
        <v>781</v>
      </c>
      <c r="C21" s="645"/>
      <c r="D21" s="645"/>
      <c r="E21" s="645"/>
      <c r="F21" s="645"/>
      <c r="G21" s="645"/>
      <c r="H21" s="645"/>
      <c r="I21" s="646"/>
      <c r="L21" s="49"/>
    </row>
    <row r="22" spans="2:12" s="48" customFormat="1" ht="49.5" customHeight="1">
      <c r="B22" s="647" t="s">
        <v>224</v>
      </c>
      <c r="C22" s="638" t="s">
        <v>225</v>
      </c>
      <c r="D22" s="638" t="s">
        <v>260</v>
      </c>
      <c r="E22" s="258" t="s">
        <v>45</v>
      </c>
      <c r="F22" s="258" t="s">
        <v>198</v>
      </c>
      <c r="G22" s="258" t="s">
        <v>226</v>
      </c>
      <c r="H22" s="258" t="s">
        <v>199</v>
      </c>
      <c r="I22" s="259" t="s">
        <v>228</v>
      </c>
    </row>
    <row r="23" spans="2:12" s="48" customFormat="1" ht="19.5" thickBot="1">
      <c r="B23" s="648"/>
      <c r="C23" s="639"/>
      <c r="D23" s="639"/>
      <c r="E23" s="260">
        <v>1</v>
      </c>
      <c r="F23" s="260">
        <v>2</v>
      </c>
      <c r="G23" s="260">
        <v>3</v>
      </c>
      <c r="H23" s="260" t="s">
        <v>200</v>
      </c>
      <c r="I23" s="261">
        <v>5</v>
      </c>
    </row>
    <row r="24" spans="2:12" s="48" customFormat="1" ht="20.100000000000001" customHeight="1">
      <c r="B24" s="109" t="s">
        <v>779</v>
      </c>
      <c r="C24" s="109"/>
      <c r="D24" s="109"/>
      <c r="E24" s="110"/>
      <c r="F24" s="110">
        <v>1360668.9</v>
      </c>
      <c r="G24" s="110"/>
      <c r="H24" s="111"/>
      <c r="I24" s="117"/>
    </row>
    <row r="25" spans="2:12" s="48" customFormat="1" ht="20.100000000000001" customHeight="1">
      <c r="B25" s="109" t="s">
        <v>196</v>
      </c>
      <c r="C25" s="109"/>
      <c r="D25" s="109"/>
      <c r="E25" s="110"/>
      <c r="F25" s="110"/>
      <c r="G25" s="110"/>
      <c r="H25" s="111"/>
      <c r="I25" s="117"/>
    </row>
    <row r="26" spans="2:12" s="48" customFormat="1" ht="20.100000000000001" customHeight="1">
      <c r="B26" s="109" t="s">
        <v>196</v>
      </c>
      <c r="C26" s="109"/>
      <c r="D26" s="109"/>
      <c r="E26" s="110"/>
      <c r="F26" s="110"/>
      <c r="G26" s="110"/>
      <c r="H26" s="111"/>
      <c r="I26" s="117"/>
    </row>
    <row r="27" spans="2:12" s="48" customFormat="1" ht="20.100000000000001" customHeight="1">
      <c r="B27" s="112" t="s">
        <v>196</v>
      </c>
      <c r="C27" s="113"/>
      <c r="D27" s="113"/>
      <c r="E27" s="110"/>
      <c r="F27" s="110"/>
      <c r="G27" s="110"/>
      <c r="H27" s="111"/>
      <c r="I27" s="117"/>
    </row>
    <row r="28" spans="2:12" s="48" customFormat="1" ht="20.100000000000001" customHeight="1">
      <c r="B28" s="112" t="s">
        <v>196</v>
      </c>
      <c r="C28" s="113"/>
      <c r="D28" s="113"/>
      <c r="E28" s="110"/>
      <c r="F28" s="110"/>
      <c r="G28" s="110"/>
      <c r="H28" s="111"/>
      <c r="I28" s="117"/>
    </row>
    <row r="29" spans="2:12" s="48" customFormat="1" ht="20.100000000000001" customHeight="1" thickBot="1">
      <c r="B29" s="114" t="s">
        <v>196</v>
      </c>
      <c r="C29" s="114"/>
      <c r="D29" s="114"/>
      <c r="E29" s="115"/>
      <c r="F29" s="115"/>
      <c r="G29" s="115"/>
      <c r="H29" s="115"/>
      <c r="I29" s="118"/>
    </row>
    <row r="30" spans="2:12" s="48" customFormat="1" ht="30" customHeight="1" thickBot="1">
      <c r="B30" s="649" t="s">
        <v>261</v>
      </c>
      <c r="C30" s="650"/>
      <c r="D30" s="651"/>
      <c r="E30" s="257">
        <f>E24</f>
        <v>0</v>
      </c>
      <c r="F30" s="257">
        <f t="shared" ref="F30:I30" si="0">F24</f>
        <v>1360668.9</v>
      </c>
      <c r="G30" s="257">
        <f t="shared" si="0"/>
        <v>0</v>
      </c>
      <c r="H30" s="257">
        <f t="shared" si="0"/>
        <v>0</v>
      </c>
      <c r="I30" s="257">
        <f t="shared" si="0"/>
        <v>0</v>
      </c>
      <c r="J30" s="92"/>
    </row>
    <row r="31" spans="2:12" s="48" customFormat="1" ht="18.75">
      <c r="B31" s="119"/>
      <c r="C31" s="119"/>
      <c r="D31" s="119"/>
      <c r="E31" s="120"/>
      <c r="F31" s="120"/>
      <c r="G31" s="120"/>
      <c r="H31" s="120"/>
      <c r="I31" s="93"/>
    </row>
    <row r="32" spans="2:12" s="48" customFormat="1" ht="18.75">
      <c r="B32" s="119"/>
      <c r="C32" s="119"/>
      <c r="D32" s="119"/>
      <c r="E32" s="120"/>
      <c r="F32" s="120"/>
      <c r="G32" s="120"/>
      <c r="H32" s="120"/>
      <c r="I32" s="93"/>
    </row>
    <row r="33" spans="2:9" s="48" customFormat="1" ht="18" customHeight="1">
      <c r="B33" s="637" t="s">
        <v>682</v>
      </c>
      <c r="C33" s="637"/>
      <c r="D33" s="637"/>
      <c r="E33" s="637"/>
      <c r="F33" s="637"/>
      <c r="G33" s="637"/>
      <c r="H33" s="637"/>
      <c r="I33" s="93"/>
    </row>
    <row r="34" spans="2:9" s="48" customFormat="1" ht="18.75">
      <c r="B34" s="637" t="s">
        <v>572</v>
      </c>
      <c r="C34" s="637"/>
      <c r="D34" s="637"/>
      <c r="E34" s="637"/>
      <c r="F34" s="637"/>
      <c r="G34" s="637"/>
      <c r="H34" s="637"/>
      <c r="I34" s="93"/>
    </row>
    <row r="35" spans="2:9" s="48" customFormat="1" ht="18.75">
      <c r="B35" s="119"/>
      <c r="C35" s="119"/>
      <c r="D35" s="119"/>
      <c r="E35" s="120"/>
      <c r="F35" s="120"/>
      <c r="G35" s="120"/>
      <c r="H35" s="120"/>
      <c r="I35" s="93"/>
    </row>
    <row r="36" spans="2:9" s="48" customFormat="1" ht="18.75">
      <c r="B36" s="119"/>
      <c r="C36" s="119"/>
      <c r="D36" s="119"/>
      <c r="E36" s="120"/>
      <c r="F36" s="120"/>
      <c r="G36" s="120"/>
      <c r="H36" s="120"/>
      <c r="I36" s="93"/>
    </row>
    <row r="37" spans="2:9" s="48" customFormat="1" ht="18.75">
      <c r="B37" s="58"/>
      <c r="C37" s="58"/>
      <c r="D37" s="58"/>
      <c r="E37" s="59"/>
      <c r="F37" s="60"/>
      <c r="G37" s="61"/>
      <c r="H37" s="106"/>
      <c r="I37" s="106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B1" zoomScaleNormal="100" zoomScaleSheetLayoutView="75" workbookViewId="0">
      <selection activeCell="H15" sqref="H15"/>
    </sheetView>
  </sheetViews>
  <sheetFormatPr defaultColWidth="9.140625"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56"/>
      <c r="O2" s="656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62" t="s">
        <v>48</v>
      </c>
      <c r="C5" s="662"/>
      <c r="D5" s="662"/>
      <c r="E5" s="662"/>
      <c r="F5" s="662"/>
      <c r="G5" s="662"/>
      <c r="H5" s="662"/>
      <c r="I5" s="662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57" t="s">
        <v>4</v>
      </c>
      <c r="C8" s="652" t="s">
        <v>5</v>
      </c>
      <c r="D8" s="654" t="s">
        <v>722</v>
      </c>
      <c r="E8" s="654" t="s">
        <v>719</v>
      </c>
      <c r="F8" s="654" t="s">
        <v>720</v>
      </c>
      <c r="G8" s="659" t="s">
        <v>782</v>
      </c>
      <c r="H8" s="660"/>
      <c r="I8" s="517" t="s">
        <v>795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58"/>
      <c r="C9" s="653"/>
      <c r="D9" s="655"/>
      <c r="E9" s="655"/>
      <c r="F9" s="655"/>
      <c r="G9" s="264" t="s">
        <v>0</v>
      </c>
      <c r="H9" s="265" t="s">
        <v>46</v>
      </c>
      <c r="I9" s="661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75" t="s">
        <v>53</v>
      </c>
      <c r="C10" s="266" t="s">
        <v>43</v>
      </c>
      <c r="D10" s="272"/>
      <c r="E10" s="272"/>
      <c r="F10" s="272"/>
      <c r="G10" s="272"/>
      <c r="H10" s="272"/>
      <c r="I10" s="271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76" t="s">
        <v>54</v>
      </c>
      <c r="C11" s="267" t="s">
        <v>44</v>
      </c>
      <c r="D11" s="273"/>
      <c r="E11" s="273"/>
      <c r="F11" s="273"/>
      <c r="G11" s="273"/>
      <c r="H11" s="273"/>
      <c r="I11" s="269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76" t="s">
        <v>55</v>
      </c>
      <c r="C12" s="267" t="s">
        <v>39</v>
      </c>
      <c r="D12" s="273"/>
      <c r="E12" s="273"/>
      <c r="F12" s="273"/>
      <c r="G12" s="273"/>
      <c r="H12" s="273"/>
      <c r="I12" s="269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76" t="s">
        <v>56</v>
      </c>
      <c r="C13" s="267" t="s">
        <v>40</v>
      </c>
      <c r="D13" s="273"/>
      <c r="E13" s="273"/>
      <c r="F13" s="273"/>
      <c r="G13" s="273"/>
      <c r="H13" s="273"/>
      <c r="I13" s="269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76" t="s">
        <v>57</v>
      </c>
      <c r="C14" s="267" t="s">
        <v>41</v>
      </c>
      <c r="D14" s="273">
        <v>300000</v>
      </c>
      <c r="E14" s="273">
        <v>466445.29</v>
      </c>
      <c r="F14" s="273">
        <v>300000</v>
      </c>
      <c r="G14" s="273">
        <v>250000</v>
      </c>
      <c r="H14" s="273">
        <v>221103.85</v>
      </c>
      <c r="I14" s="269">
        <f t="shared" si="0"/>
        <v>0.88441540000000007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76" t="s">
        <v>58</v>
      </c>
      <c r="C15" s="267" t="s">
        <v>42</v>
      </c>
      <c r="D15" s="273">
        <v>100000</v>
      </c>
      <c r="E15" s="273">
        <v>44483</v>
      </c>
      <c r="F15" s="273">
        <v>50000</v>
      </c>
      <c r="G15" s="273"/>
      <c r="H15" s="273">
        <v>24000</v>
      </c>
      <c r="I15" s="269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77" t="s">
        <v>59</v>
      </c>
      <c r="C16" s="268" t="s">
        <v>49</v>
      </c>
      <c r="D16" s="274"/>
      <c r="E16" s="274"/>
      <c r="F16" s="274"/>
      <c r="G16" s="274"/>
      <c r="H16" s="274"/>
      <c r="I16" s="270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64" t="s">
        <v>194</v>
      </c>
      <c r="C18" s="667" t="s">
        <v>43</v>
      </c>
      <c r="D18" s="667"/>
      <c r="E18" s="668"/>
      <c r="F18" s="669" t="s">
        <v>44</v>
      </c>
      <c r="G18" s="667"/>
      <c r="H18" s="668"/>
      <c r="I18" s="669" t="s">
        <v>39</v>
      </c>
      <c r="J18" s="667"/>
      <c r="K18" s="668"/>
    </row>
    <row r="19" spans="2:11">
      <c r="B19" s="665"/>
      <c r="C19" s="278">
        <v>1</v>
      </c>
      <c r="D19" s="278">
        <v>2</v>
      </c>
      <c r="E19" s="279">
        <v>3</v>
      </c>
      <c r="F19" s="280">
        <v>4</v>
      </c>
      <c r="G19" s="278">
        <v>5</v>
      </c>
      <c r="H19" s="279">
        <v>6</v>
      </c>
      <c r="I19" s="280">
        <v>7</v>
      </c>
      <c r="J19" s="278">
        <v>8</v>
      </c>
      <c r="K19" s="279">
        <v>9</v>
      </c>
    </row>
    <row r="20" spans="2:11">
      <c r="B20" s="666"/>
      <c r="C20" s="281" t="s">
        <v>195</v>
      </c>
      <c r="D20" s="281" t="s">
        <v>196</v>
      </c>
      <c r="E20" s="282" t="s">
        <v>197</v>
      </c>
      <c r="F20" s="283" t="s">
        <v>195</v>
      </c>
      <c r="G20" s="281" t="s">
        <v>196</v>
      </c>
      <c r="H20" s="282" t="s">
        <v>197</v>
      </c>
      <c r="I20" s="283" t="s">
        <v>195</v>
      </c>
      <c r="J20" s="281" t="s">
        <v>196</v>
      </c>
      <c r="K20" s="282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63" t="s">
        <v>572</v>
      </c>
      <c r="C32" s="663"/>
      <c r="D32" s="663"/>
      <c r="E32" s="663"/>
      <c r="F32" s="663"/>
      <c r="G32" s="663"/>
      <c r="H32" s="663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B32:H32"/>
    <mergeCell ref="B18:B20"/>
    <mergeCell ref="C18:E18"/>
    <mergeCell ref="F18:H18"/>
    <mergeCell ref="I18:K18"/>
    <mergeCell ref="C8:C9"/>
    <mergeCell ref="E8:E9"/>
    <mergeCell ref="N2:O2"/>
    <mergeCell ref="B8:B9"/>
    <mergeCell ref="F8:F9"/>
    <mergeCell ref="G8:H8"/>
    <mergeCell ref="I8:I9"/>
    <mergeCell ref="D8:D9"/>
    <mergeCell ref="B5:I5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topLeftCell="A31" workbookViewId="0">
      <selection activeCell="L27" sqref="L27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666</v>
      </c>
    </row>
    <row r="2" spans="1:13" ht="20.25">
      <c r="B2" s="662" t="s">
        <v>683</v>
      </c>
      <c r="C2" s="662"/>
      <c r="D2" s="662"/>
      <c r="E2" s="662"/>
      <c r="F2" s="662"/>
      <c r="G2" s="662"/>
      <c r="H2" s="662"/>
      <c r="I2" s="662"/>
      <c r="J2" s="662"/>
      <c r="K2" s="662"/>
      <c r="L2" s="662"/>
      <c r="M2" s="662"/>
    </row>
    <row r="3" spans="1:13" ht="6.75" customHeight="1">
      <c r="B3" s="376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</row>
    <row r="4" spans="1:13" ht="7.5" customHeight="1">
      <c r="B4" s="375" t="s">
        <v>676</v>
      </c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</row>
    <row r="5" spans="1:13" ht="4.5" customHeight="1">
      <c r="B5" s="365" t="s">
        <v>672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82" t="s">
        <v>256</v>
      </c>
      <c r="C6" s="682"/>
      <c r="D6" s="682"/>
      <c r="E6" s="682"/>
      <c r="F6" s="682"/>
      <c r="G6" s="682"/>
      <c r="H6" s="682"/>
      <c r="I6" s="682"/>
      <c r="J6" s="682"/>
      <c r="K6" s="682"/>
      <c r="L6" s="682"/>
      <c r="M6" s="682"/>
    </row>
    <row r="7" spans="1:13" ht="20.25" customHeight="1" thickBot="1">
      <c r="A7" s="83"/>
      <c r="B7" s="678" t="s">
        <v>251</v>
      </c>
      <c r="C7" s="672" t="s">
        <v>230</v>
      </c>
      <c r="D7" s="673"/>
      <c r="E7" s="673"/>
      <c r="F7" s="674"/>
      <c r="G7" s="672" t="s">
        <v>252</v>
      </c>
      <c r="H7" s="674"/>
      <c r="I7" s="679" t="s">
        <v>673</v>
      </c>
      <c r="J7" s="679"/>
      <c r="K7" s="679"/>
      <c r="L7" s="679"/>
      <c r="M7" s="680"/>
    </row>
    <row r="8" spans="1:13" s="56" customFormat="1" ht="18" customHeight="1" thickBot="1">
      <c r="A8" s="82"/>
      <c r="B8" s="678"/>
      <c r="C8" s="675"/>
      <c r="D8" s="676"/>
      <c r="E8" s="676"/>
      <c r="F8" s="677"/>
      <c r="G8" s="675"/>
      <c r="H8" s="677"/>
      <c r="I8" s="632" t="s">
        <v>255</v>
      </c>
      <c r="J8" s="681"/>
      <c r="K8" s="632" t="s">
        <v>674</v>
      </c>
      <c r="L8" s="681"/>
      <c r="M8" s="633"/>
    </row>
    <row r="9" spans="1:13" s="56" customFormat="1" ht="79.5" thickBot="1">
      <c r="A9" s="82"/>
      <c r="B9" s="676"/>
      <c r="C9" s="284" t="s">
        <v>670</v>
      </c>
      <c r="D9" s="287" t="s">
        <v>671</v>
      </c>
      <c r="E9" s="285" t="s">
        <v>243</v>
      </c>
      <c r="F9" s="254" t="s">
        <v>669</v>
      </c>
      <c r="G9" s="256" t="s">
        <v>253</v>
      </c>
      <c r="H9" s="285" t="s">
        <v>254</v>
      </c>
      <c r="I9" s="286" t="s">
        <v>231</v>
      </c>
      <c r="J9" s="287" t="s">
        <v>244</v>
      </c>
      <c r="K9" s="253" t="s">
        <v>227</v>
      </c>
      <c r="L9" s="288" t="s">
        <v>244</v>
      </c>
      <c r="M9" s="254" t="s">
        <v>675</v>
      </c>
    </row>
    <row r="10" spans="1:13" s="56" customFormat="1">
      <c r="A10" s="82"/>
      <c r="B10" s="670">
        <v>2024</v>
      </c>
      <c r="C10" s="683"/>
      <c r="D10" s="693"/>
      <c r="E10" s="686"/>
      <c r="F10" s="693"/>
      <c r="G10" s="690" t="s">
        <v>672</v>
      </c>
      <c r="H10" s="690">
        <v>868710</v>
      </c>
      <c r="I10" s="687"/>
      <c r="J10" s="690"/>
      <c r="K10" s="159"/>
      <c r="L10" s="137"/>
      <c r="M10" s="149"/>
    </row>
    <row r="11" spans="1:13" s="56" customFormat="1">
      <c r="A11" s="82"/>
      <c r="B11" s="671"/>
      <c r="C11" s="684"/>
      <c r="D11" s="694"/>
      <c r="E11" s="684"/>
      <c r="F11" s="694"/>
      <c r="G11" s="691"/>
      <c r="H11" s="691"/>
      <c r="I11" s="688"/>
      <c r="J11" s="691"/>
      <c r="K11" s="160"/>
      <c r="L11" s="125"/>
      <c r="M11" s="126"/>
    </row>
    <row r="12" spans="1:13" s="56" customFormat="1" ht="16.5" thickBot="1">
      <c r="A12" s="82"/>
      <c r="B12" s="671"/>
      <c r="C12" s="685"/>
      <c r="D12" s="695"/>
      <c r="E12" s="685"/>
      <c r="F12" s="695"/>
      <c r="G12" s="692"/>
      <c r="H12" s="692"/>
      <c r="I12" s="689"/>
      <c r="J12" s="692"/>
      <c r="K12" s="161"/>
      <c r="L12" s="134"/>
      <c r="M12" s="148"/>
    </row>
    <row r="13" spans="1:13">
      <c r="A13" s="83"/>
      <c r="B13" s="696">
        <v>2023</v>
      </c>
      <c r="C13" s="683"/>
      <c r="D13" s="693"/>
      <c r="E13" s="683"/>
      <c r="F13" s="693"/>
      <c r="G13" s="690" t="s">
        <v>672</v>
      </c>
      <c r="H13" s="690">
        <v>8355292</v>
      </c>
      <c r="I13" s="687"/>
      <c r="J13" s="690"/>
      <c r="K13" s="147"/>
      <c r="L13" s="122"/>
      <c r="M13" s="121"/>
    </row>
    <row r="14" spans="1:13">
      <c r="A14" s="83"/>
      <c r="B14" s="671"/>
      <c r="C14" s="684"/>
      <c r="D14" s="694"/>
      <c r="E14" s="684"/>
      <c r="F14" s="694"/>
      <c r="G14" s="691"/>
      <c r="H14" s="691"/>
      <c r="I14" s="688"/>
      <c r="J14" s="691"/>
      <c r="K14" s="131"/>
      <c r="L14" s="125"/>
      <c r="M14" s="124"/>
    </row>
    <row r="15" spans="1:13" ht="16.5" thickBot="1">
      <c r="A15" s="83"/>
      <c r="B15" s="671"/>
      <c r="C15" s="685"/>
      <c r="D15" s="695"/>
      <c r="E15" s="685"/>
      <c r="F15" s="695"/>
      <c r="G15" s="692"/>
      <c r="H15" s="692"/>
      <c r="I15" s="689"/>
      <c r="J15" s="692"/>
      <c r="K15" s="130"/>
      <c r="L15" s="123"/>
      <c r="M15" s="132"/>
    </row>
    <row r="16" spans="1:13">
      <c r="A16" s="83"/>
      <c r="B16" s="696">
        <v>2022</v>
      </c>
      <c r="C16" s="683"/>
      <c r="D16" s="693"/>
      <c r="E16" s="683"/>
      <c r="F16" s="693"/>
      <c r="G16" s="690" t="s">
        <v>672</v>
      </c>
      <c r="H16" s="690">
        <v>4756396</v>
      </c>
      <c r="I16" s="687"/>
      <c r="J16" s="690"/>
      <c r="K16" s="136"/>
      <c r="L16" s="137"/>
      <c r="M16" s="135"/>
    </row>
    <row r="17" spans="1:14">
      <c r="A17" s="83"/>
      <c r="B17" s="671"/>
      <c r="C17" s="684"/>
      <c r="D17" s="694"/>
      <c r="E17" s="684"/>
      <c r="F17" s="694"/>
      <c r="G17" s="691"/>
      <c r="H17" s="691"/>
      <c r="I17" s="688"/>
      <c r="J17" s="691"/>
      <c r="K17" s="131"/>
      <c r="L17" s="125"/>
      <c r="M17" s="124"/>
    </row>
    <row r="18" spans="1:14" ht="16.5" thickBot="1">
      <c r="A18" s="83"/>
      <c r="B18" s="671"/>
      <c r="C18" s="685"/>
      <c r="D18" s="695"/>
      <c r="E18" s="685"/>
      <c r="F18" s="695"/>
      <c r="G18" s="692"/>
      <c r="H18" s="692"/>
      <c r="I18" s="689"/>
      <c r="J18" s="692"/>
      <c r="K18" s="146"/>
      <c r="L18" s="128"/>
      <c r="M18" s="127"/>
    </row>
    <row r="19" spans="1:14">
      <c r="A19" s="83"/>
      <c r="B19" s="696">
        <v>2021</v>
      </c>
      <c r="C19" s="683" t="s">
        <v>740</v>
      </c>
      <c r="D19" s="693" t="s">
        <v>741</v>
      </c>
      <c r="E19" s="683" t="s">
        <v>742</v>
      </c>
      <c r="F19" s="693" t="s">
        <v>743</v>
      </c>
      <c r="G19" s="690" t="s">
        <v>676</v>
      </c>
      <c r="H19" s="690">
        <v>4349504</v>
      </c>
      <c r="I19" s="687">
        <v>0.05</v>
      </c>
      <c r="J19" s="690">
        <v>217475</v>
      </c>
      <c r="K19" s="130"/>
      <c r="L19" s="123"/>
      <c r="M19" s="129"/>
    </row>
    <row r="20" spans="1:14">
      <c r="A20" s="83"/>
      <c r="B20" s="671"/>
      <c r="C20" s="684"/>
      <c r="D20" s="694"/>
      <c r="E20" s="684"/>
      <c r="F20" s="694"/>
      <c r="G20" s="691"/>
      <c r="H20" s="691"/>
      <c r="I20" s="688"/>
      <c r="J20" s="691"/>
      <c r="K20" s="131">
        <v>0.95</v>
      </c>
      <c r="L20" s="125">
        <v>4182039</v>
      </c>
      <c r="M20" s="124" t="s">
        <v>744</v>
      </c>
    </row>
    <row r="21" spans="1:14" ht="16.5" thickBot="1">
      <c r="A21" s="83"/>
      <c r="B21" s="697"/>
      <c r="C21" s="685"/>
      <c r="D21" s="695"/>
      <c r="E21" s="685"/>
      <c r="F21" s="695"/>
      <c r="G21" s="692"/>
      <c r="H21" s="692"/>
      <c r="I21" s="689"/>
      <c r="J21" s="692"/>
      <c r="K21" s="133"/>
      <c r="L21" s="134"/>
      <c r="M21" s="132"/>
    </row>
    <row r="22" spans="1:14">
      <c r="A22" s="83"/>
      <c r="B22" s="696">
        <v>2020</v>
      </c>
      <c r="C22" s="683" t="s">
        <v>745</v>
      </c>
      <c r="D22" s="693" t="s">
        <v>746</v>
      </c>
      <c r="E22" s="683" t="s">
        <v>747</v>
      </c>
      <c r="F22" s="693" t="s">
        <v>748</v>
      </c>
      <c r="G22" s="690" t="s">
        <v>676</v>
      </c>
      <c r="H22" s="690">
        <v>517225</v>
      </c>
      <c r="I22" s="687">
        <v>0.05</v>
      </c>
      <c r="J22" s="690">
        <v>25861</v>
      </c>
      <c r="K22" s="130"/>
      <c r="L22" s="123"/>
      <c r="M22" s="129"/>
    </row>
    <row r="23" spans="1:14">
      <c r="A23" s="83"/>
      <c r="B23" s="671"/>
      <c r="C23" s="684"/>
      <c r="D23" s="694"/>
      <c r="E23" s="684"/>
      <c r="F23" s="694"/>
      <c r="G23" s="691"/>
      <c r="H23" s="691"/>
      <c r="I23" s="688"/>
      <c r="J23" s="691"/>
      <c r="K23" s="131">
        <v>0.95</v>
      </c>
      <c r="L23" s="125">
        <v>491364</v>
      </c>
      <c r="M23" s="124" t="s">
        <v>744</v>
      </c>
    </row>
    <row r="24" spans="1:14" ht="16.5" thickBot="1">
      <c r="A24" s="83"/>
      <c r="B24" s="697"/>
      <c r="C24" s="685"/>
      <c r="D24" s="695"/>
      <c r="E24" s="685"/>
      <c r="F24" s="695"/>
      <c r="G24" s="692"/>
      <c r="H24" s="692"/>
      <c r="I24" s="689"/>
      <c r="J24" s="692"/>
      <c r="K24" s="133"/>
      <c r="L24" s="134"/>
      <c r="M24" s="132"/>
    </row>
    <row r="25" spans="1:14" ht="16.5" customHeight="1">
      <c r="A25" s="16"/>
      <c r="B25" s="707" t="s">
        <v>249</v>
      </c>
      <c r="C25" s="707"/>
      <c r="D25" s="707"/>
      <c r="E25" s="707"/>
      <c r="F25" s="707"/>
      <c r="G25" s="707"/>
      <c r="H25" s="707"/>
      <c r="I25" s="707"/>
      <c r="J25" s="707"/>
      <c r="K25" s="707"/>
      <c r="L25" s="707"/>
      <c r="M25" s="707"/>
    </row>
    <row r="26" spans="1:14" ht="16.5" customHeight="1">
      <c r="A26" s="16"/>
      <c r="B26" s="374"/>
      <c r="C26" s="374"/>
      <c r="D26" s="374"/>
      <c r="E26" s="374"/>
      <c r="F26" s="374"/>
      <c r="G26" s="374"/>
      <c r="H26" s="374"/>
      <c r="I26" s="374"/>
      <c r="J26" s="374"/>
      <c r="K26" s="374"/>
      <c r="L26" s="374"/>
      <c r="M26" s="374"/>
    </row>
    <row r="27" spans="1:14">
      <c r="B27" s="708"/>
      <c r="C27" s="708"/>
      <c r="D27" s="708"/>
      <c r="E27" s="708"/>
      <c r="F27" s="708"/>
      <c r="G27" s="708"/>
      <c r="H27" s="708"/>
      <c r="I27" s="708"/>
      <c r="J27" s="708"/>
      <c r="K27" s="708"/>
      <c r="L27" s="23"/>
    </row>
    <row r="28" spans="1:14" ht="16.5" thickBot="1">
      <c r="B28" s="682" t="s">
        <v>667</v>
      </c>
      <c r="C28" s="682"/>
      <c r="D28" s="682"/>
      <c r="E28" s="682"/>
      <c r="F28" s="682"/>
      <c r="G28" s="682"/>
      <c r="H28" s="682"/>
      <c r="I28" s="682"/>
      <c r="J28" s="682"/>
      <c r="K28" s="162"/>
      <c r="L28" s="162"/>
      <c r="M28" s="16"/>
    </row>
    <row r="29" spans="1:14" s="56" customFormat="1" ht="15.75" customHeight="1">
      <c r="B29" s="638" t="s">
        <v>250</v>
      </c>
      <c r="C29" s="672" t="s">
        <v>245</v>
      </c>
      <c r="D29" s="674"/>
      <c r="E29" s="673" t="s">
        <v>232</v>
      </c>
      <c r="F29" s="673"/>
      <c r="G29" s="673"/>
      <c r="H29" s="673"/>
      <c r="I29" s="673"/>
      <c r="J29" s="674"/>
      <c r="K29" s="163"/>
      <c r="L29" s="163"/>
      <c r="M29" s="93"/>
      <c r="N29" s="93"/>
    </row>
    <row r="30" spans="1:14" s="56" customFormat="1" ht="8.25" customHeight="1" thickBot="1">
      <c r="B30" s="698"/>
      <c r="C30" s="675"/>
      <c r="D30" s="677"/>
      <c r="E30" s="676"/>
      <c r="F30" s="676"/>
      <c r="G30" s="676"/>
      <c r="H30" s="676"/>
      <c r="I30" s="676"/>
      <c r="J30" s="677"/>
      <c r="K30" s="163"/>
      <c r="M30" s="373"/>
      <c r="N30" s="93"/>
    </row>
    <row r="31" spans="1:14" s="56" customFormat="1" ht="27" customHeight="1" thickBot="1">
      <c r="B31" s="639"/>
      <c r="C31" s="284" t="s">
        <v>197</v>
      </c>
      <c r="D31" s="289" t="s">
        <v>202</v>
      </c>
      <c r="E31" s="263" t="s">
        <v>246</v>
      </c>
      <c r="F31" s="706" t="s">
        <v>247</v>
      </c>
      <c r="G31" s="679"/>
      <c r="H31" s="679"/>
      <c r="I31" s="679"/>
      <c r="J31" s="680"/>
      <c r="K31" s="163"/>
      <c r="M31" s="93"/>
      <c r="N31" s="93"/>
    </row>
    <row r="32" spans="1:14" s="56" customFormat="1">
      <c r="B32" s="696" t="s">
        <v>229</v>
      </c>
      <c r="C32" s="357"/>
      <c r="D32" s="150"/>
      <c r="E32" s="164"/>
      <c r="F32" s="702"/>
      <c r="G32" s="703"/>
      <c r="H32" s="703"/>
      <c r="I32" s="703"/>
      <c r="J32" s="704"/>
      <c r="K32" s="163"/>
      <c r="M32" s="93"/>
    </row>
    <row r="33" spans="2:13" s="56" customFormat="1">
      <c r="B33" s="705"/>
      <c r="C33" s="358"/>
      <c r="D33" s="151"/>
      <c r="E33" s="165"/>
      <c r="F33" s="699"/>
      <c r="G33" s="700"/>
      <c r="H33" s="700"/>
      <c r="I33" s="700"/>
      <c r="J33" s="701"/>
      <c r="K33" s="163"/>
      <c r="L33" s="163"/>
      <c r="M33" s="93"/>
    </row>
    <row r="34" spans="2:13" s="56" customFormat="1">
      <c r="B34" s="705"/>
      <c r="C34" s="358"/>
      <c r="D34" s="152"/>
      <c r="E34" s="165"/>
      <c r="F34" s="699"/>
      <c r="G34" s="700"/>
      <c r="H34" s="700"/>
      <c r="I34" s="700"/>
      <c r="J34" s="701"/>
      <c r="K34" s="163"/>
      <c r="L34" s="163"/>
      <c r="M34" s="93"/>
    </row>
    <row r="35" spans="2:13" s="56" customFormat="1" ht="16.5" thickBot="1">
      <c r="B35" s="705"/>
      <c r="C35" s="367"/>
      <c r="D35" s="368"/>
      <c r="E35" s="166"/>
      <c r="F35" s="699"/>
      <c r="G35" s="700"/>
      <c r="H35" s="700"/>
      <c r="I35" s="700"/>
      <c r="J35" s="701"/>
      <c r="K35" s="163"/>
      <c r="L35" s="163"/>
      <c r="M35" s="93"/>
    </row>
    <row r="36" spans="2:13" s="56" customFormat="1" ht="16.5" thickBot="1">
      <c r="B36" s="697"/>
      <c r="C36" s="366"/>
      <c r="D36" s="366" t="s">
        <v>233</v>
      </c>
      <c r="E36" s="369"/>
      <c r="F36" s="370"/>
      <c r="G36" s="370"/>
      <c r="H36" s="370"/>
      <c r="I36" s="371"/>
      <c r="J36" s="372"/>
      <c r="K36" s="163"/>
      <c r="L36" s="163"/>
      <c r="M36" s="93"/>
    </row>
    <row r="37" spans="2:13" s="56" customFormat="1">
      <c r="B37" s="696">
        <v>2024</v>
      </c>
      <c r="C37" s="357"/>
      <c r="D37" s="150"/>
      <c r="E37" s="164"/>
      <c r="F37" s="702"/>
      <c r="G37" s="703"/>
      <c r="H37" s="703"/>
      <c r="I37" s="703"/>
      <c r="J37" s="704"/>
      <c r="K37" s="163"/>
      <c r="L37" s="163"/>
      <c r="M37" s="93"/>
    </row>
    <row r="38" spans="2:13" s="56" customFormat="1">
      <c r="B38" s="705"/>
      <c r="C38" s="358"/>
      <c r="D38" s="151"/>
      <c r="E38" s="165"/>
      <c r="F38" s="699"/>
      <c r="G38" s="700"/>
      <c r="H38" s="700"/>
      <c r="I38" s="700"/>
      <c r="J38" s="701"/>
      <c r="K38" s="163"/>
      <c r="L38" s="163"/>
      <c r="M38" s="93"/>
    </row>
    <row r="39" spans="2:13" s="56" customFormat="1">
      <c r="B39" s="705"/>
      <c r="C39" s="358"/>
      <c r="D39" s="152"/>
      <c r="E39" s="165"/>
      <c r="F39" s="699"/>
      <c r="G39" s="700"/>
      <c r="H39" s="700"/>
      <c r="I39" s="700"/>
      <c r="J39" s="701"/>
      <c r="K39" s="163"/>
      <c r="L39" s="163"/>
      <c r="M39" s="93"/>
    </row>
    <row r="40" spans="2:13" s="56" customFormat="1" ht="16.5" thickBot="1">
      <c r="B40" s="705"/>
      <c r="C40" s="367"/>
      <c r="D40" s="368"/>
      <c r="E40" s="166"/>
      <c r="F40" s="699"/>
      <c r="G40" s="700"/>
      <c r="H40" s="700"/>
      <c r="I40" s="700"/>
      <c r="J40" s="701"/>
      <c r="K40" s="163"/>
      <c r="L40" s="163"/>
      <c r="M40" s="93"/>
    </row>
    <row r="41" spans="2:13" s="56" customFormat="1" ht="16.5" thickBot="1">
      <c r="B41" s="697"/>
      <c r="C41" s="366"/>
      <c r="D41" s="366" t="s">
        <v>233</v>
      </c>
      <c r="E41" s="369"/>
      <c r="F41" s="370"/>
      <c r="G41" s="370"/>
      <c r="H41" s="370"/>
      <c r="I41" s="371"/>
      <c r="J41" s="372"/>
      <c r="K41" s="163"/>
      <c r="L41" s="163"/>
      <c r="M41" s="93"/>
    </row>
    <row r="42" spans="2:13" s="56" customFormat="1">
      <c r="B42" s="696">
        <v>2023</v>
      </c>
      <c r="C42" s="357"/>
      <c r="D42" s="150"/>
      <c r="E42" s="164"/>
      <c r="F42" s="702"/>
      <c r="G42" s="703"/>
      <c r="H42" s="703"/>
      <c r="I42" s="703"/>
      <c r="J42" s="704"/>
      <c r="K42" s="163"/>
      <c r="L42" s="163"/>
      <c r="M42" s="93"/>
    </row>
    <row r="43" spans="2:13" s="56" customFormat="1">
      <c r="B43" s="705"/>
      <c r="C43" s="358"/>
      <c r="D43" s="151"/>
      <c r="E43" s="165"/>
      <c r="F43" s="699"/>
      <c r="G43" s="700"/>
      <c r="H43" s="700"/>
      <c r="I43" s="700"/>
      <c r="J43" s="701"/>
      <c r="K43" s="163"/>
      <c r="L43" s="163"/>
      <c r="M43" s="93"/>
    </row>
    <row r="44" spans="2:13" s="56" customFormat="1">
      <c r="B44" s="705"/>
      <c r="C44" s="358"/>
      <c r="D44" s="152"/>
      <c r="E44" s="165"/>
      <c r="F44" s="699"/>
      <c r="G44" s="700"/>
      <c r="H44" s="700"/>
      <c r="I44" s="700"/>
      <c r="J44" s="701"/>
      <c r="K44" s="163"/>
      <c r="L44" s="163"/>
      <c r="M44" s="93"/>
    </row>
    <row r="45" spans="2:13" s="56" customFormat="1" ht="16.5" thickBot="1">
      <c r="B45" s="705"/>
      <c r="C45" s="367"/>
      <c r="D45" s="368"/>
      <c r="E45" s="166"/>
      <c r="F45" s="699"/>
      <c r="G45" s="700"/>
      <c r="H45" s="700"/>
      <c r="I45" s="700"/>
      <c r="J45" s="701"/>
      <c r="K45" s="163"/>
      <c r="L45" s="163"/>
      <c r="M45" s="93"/>
    </row>
    <row r="46" spans="2:13" s="56" customFormat="1" ht="16.5" thickBot="1">
      <c r="B46" s="697"/>
      <c r="C46" s="366"/>
      <c r="D46" s="366" t="s">
        <v>233</v>
      </c>
      <c r="E46" s="369"/>
      <c r="F46" s="370"/>
      <c r="G46" s="370"/>
      <c r="H46" s="370"/>
      <c r="I46" s="371"/>
      <c r="J46" s="372"/>
      <c r="K46" s="163"/>
      <c r="L46" s="163"/>
      <c r="M46" s="93"/>
    </row>
    <row r="47" spans="2:13" s="56" customFormat="1">
      <c r="B47" s="696">
        <v>2022</v>
      </c>
      <c r="C47" s="357"/>
      <c r="D47" s="150"/>
      <c r="E47" s="164"/>
      <c r="F47" s="702"/>
      <c r="G47" s="703"/>
      <c r="H47" s="703"/>
      <c r="I47" s="703"/>
      <c r="J47" s="704"/>
      <c r="K47" s="163"/>
      <c r="L47" s="163"/>
      <c r="M47" s="93"/>
    </row>
    <row r="48" spans="2:13" s="56" customFormat="1">
      <c r="B48" s="705"/>
      <c r="C48" s="358"/>
      <c r="D48" s="151"/>
      <c r="E48" s="165"/>
      <c r="F48" s="699"/>
      <c r="G48" s="700"/>
      <c r="H48" s="700"/>
      <c r="I48" s="700"/>
      <c r="J48" s="701"/>
      <c r="K48" s="163"/>
      <c r="L48" s="163"/>
      <c r="M48" s="93"/>
    </row>
    <row r="49" spans="2:13" s="56" customFormat="1">
      <c r="B49" s="705"/>
      <c r="C49" s="358">
        <v>217475</v>
      </c>
      <c r="D49" s="403" t="s">
        <v>749</v>
      </c>
      <c r="E49" s="165" t="s">
        <v>741</v>
      </c>
      <c r="F49" s="699" t="s">
        <v>750</v>
      </c>
      <c r="G49" s="700"/>
      <c r="H49" s="700"/>
      <c r="I49" s="700"/>
      <c r="J49" s="701"/>
      <c r="K49" s="163"/>
      <c r="L49" s="163"/>
      <c r="M49" s="93"/>
    </row>
    <row r="50" spans="2:13" s="56" customFormat="1" ht="16.5" thickBot="1">
      <c r="B50" s="705"/>
      <c r="C50" s="367"/>
      <c r="D50" s="368"/>
      <c r="E50" s="166"/>
      <c r="F50" s="699"/>
      <c r="G50" s="700"/>
      <c r="H50" s="700"/>
      <c r="I50" s="700"/>
      <c r="J50" s="701"/>
      <c r="K50" s="163"/>
      <c r="L50" s="163"/>
      <c r="M50" s="93"/>
    </row>
    <row r="51" spans="2:13" s="56" customFormat="1" ht="16.5" thickBot="1">
      <c r="B51" s="697"/>
      <c r="C51" s="432">
        <f>C49</f>
        <v>217475</v>
      </c>
      <c r="D51" s="366" t="s">
        <v>233</v>
      </c>
      <c r="E51" s="369"/>
      <c r="F51" s="370"/>
      <c r="G51" s="370"/>
      <c r="H51" s="370"/>
      <c r="I51" s="371"/>
      <c r="J51" s="372"/>
      <c r="K51" s="163"/>
      <c r="L51" s="163"/>
      <c r="M51" s="93"/>
    </row>
    <row r="52" spans="2:13" s="56" customFormat="1">
      <c r="B52" s="696">
        <v>2021</v>
      </c>
      <c r="C52" s="357"/>
      <c r="D52" s="150"/>
      <c r="E52" s="164"/>
      <c r="F52" s="702"/>
      <c r="G52" s="703"/>
      <c r="H52" s="703"/>
      <c r="I52" s="703"/>
      <c r="J52" s="704"/>
      <c r="K52" s="163"/>
      <c r="L52" s="163"/>
      <c r="M52" s="93"/>
    </row>
    <row r="53" spans="2:13" s="56" customFormat="1">
      <c r="B53" s="705"/>
      <c r="C53" s="358"/>
      <c r="D53" s="151"/>
      <c r="E53" s="165"/>
      <c r="F53" s="699"/>
      <c r="G53" s="700"/>
      <c r="H53" s="700"/>
      <c r="I53" s="700"/>
      <c r="J53" s="701"/>
      <c r="K53" s="163"/>
      <c r="L53" s="163"/>
      <c r="M53" s="93"/>
    </row>
    <row r="54" spans="2:13" s="56" customFormat="1">
      <c r="B54" s="705"/>
      <c r="C54" s="358">
        <v>25861</v>
      </c>
      <c r="D54" s="403" t="s">
        <v>751</v>
      </c>
      <c r="E54" s="165" t="s">
        <v>746</v>
      </c>
      <c r="F54" s="699" t="s">
        <v>750</v>
      </c>
      <c r="G54" s="700"/>
      <c r="H54" s="700"/>
      <c r="I54" s="700"/>
      <c r="J54" s="701"/>
      <c r="K54" s="163"/>
      <c r="L54" s="163"/>
      <c r="M54" s="93"/>
    </row>
    <row r="55" spans="2:13" s="56" customFormat="1" ht="16.5" thickBot="1">
      <c r="B55" s="705"/>
      <c r="C55" s="367"/>
      <c r="D55" s="368"/>
      <c r="E55" s="166"/>
      <c r="F55" s="699"/>
      <c r="G55" s="700"/>
      <c r="H55" s="700"/>
      <c r="I55" s="700"/>
      <c r="J55" s="701"/>
      <c r="K55" s="163"/>
      <c r="L55" s="163"/>
      <c r="M55" s="93"/>
    </row>
    <row r="56" spans="2:13" s="56" customFormat="1" ht="16.5" thickBot="1">
      <c r="B56" s="697"/>
      <c r="C56" s="433">
        <f>C54</f>
        <v>25861</v>
      </c>
      <c r="D56" s="434" t="s">
        <v>233</v>
      </c>
      <c r="E56" s="369"/>
      <c r="F56" s="370"/>
      <c r="G56" s="370"/>
      <c r="H56" s="370"/>
      <c r="I56" s="371"/>
      <c r="J56" s="372"/>
      <c r="K56" s="163"/>
      <c r="L56" s="163"/>
      <c r="M56" s="93"/>
    </row>
    <row r="57" spans="2:13">
      <c r="I57" s="16"/>
      <c r="J57" s="16"/>
    </row>
    <row r="58" spans="2:13">
      <c r="B58" s="13" t="s">
        <v>248</v>
      </c>
    </row>
  </sheetData>
  <mergeCells count="85">
    <mergeCell ref="F54:J54"/>
    <mergeCell ref="B25:M25"/>
    <mergeCell ref="F40:J40"/>
    <mergeCell ref="F42:J42"/>
    <mergeCell ref="F43:J43"/>
    <mergeCell ref="F44:J44"/>
    <mergeCell ref="F45:J45"/>
    <mergeCell ref="B42:B46"/>
    <mergeCell ref="B47:B51"/>
    <mergeCell ref="B27:K27"/>
    <mergeCell ref="B37:B41"/>
    <mergeCell ref="F35:J35"/>
    <mergeCell ref="F37:J37"/>
    <mergeCell ref="F38:J38"/>
    <mergeCell ref="F39:J39"/>
    <mergeCell ref="J13:J15"/>
    <mergeCell ref="J16:J18"/>
    <mergeCell ref="J19:J21"/>
    <mergeCell ref="J22:J24"/>
    <mergeCell ref="I13:I15"/>
    <mergeCell ref="I16:I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D13:D15"/>
    <mergeCell ref="D16:D18"/>
    <mergeCell ref="G10:G12"/>
    <mergeCell ref="G13:G15"/>
    <mergeCell ref="G16:G18"/>
    <mergeCell ref="E13:E15"/>
    <mergeCell ref="E16:E18"/>
    <mergeCell ref="H13:H15"/>
    <mergeCell ref="H16:H18"/>
    <mergeCell ref="F10:F12"/>
    <mergeCell ref="F13:F15"/>
    <mergeCell ref="F16:F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K12" sqref="K12"/>
    </sheetView>
  </sheetViews>
  <sheetFormatPr defaultColWidth="9.140625"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75" t="s">
        <v>205</v>
      </c>
    </row>
    <row r="3" spans="1:22">
      <c r="A3" s="8"/>
    </row>
    <row r="4" spans="1:22" ht="20.25">
      <c r="A4" s="8"/>
      <c r="B4" s="662" t="s">
        <v>50</v>
      </c>
      <c r="C4" s="662"/>
      <c r="D4" s="662"/>
      <c r="E4" s="662"/>
      <c r="F4" s="662"/>
      <c r="G4" s="662"/>
      <c r="H4" s="662"/>
      <c r="I4" s="662"/>
      <c r="J4" s="662"/>
      <c r="K4" s="662"/>
      <c r="L4" s="662"/>
      <c r="M4" s="662"/>
      <c r="N4" s="662"/>
      <c r="O4" s="662"/>
      <c r="P4" s="662"/>
      <c r="Q4" s="662"/>
      <c r="R4" s="662"/>
      <c r="S4" s="662"/>
      <c r="T4" s="662"/>
      <c r="U4" s="662"/>
      <c r="V4" s="662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23" t="s">
        <v>20</v>
      </c>
      <c r="C6" s="725" t="s">
        <v>21</v>
      </c>
      <c r="D6" s="727" t="s">
        <v>22</v>
      </c>
      <c r="E6" s="716" t="s">
        <v>201</v>
      </c>
      <c r="F6" s="716" t="s">
        <v>212</v>
      </c>
      <c r="G6" s="716" t="s">
        <v>796</v>
      </c>
      <c r="H6" s="716" t="s">
        <v>797</v>
      </c>
      <c r="I6" s="716" t="s">
        <v>236</v>
      </c>
      <c r="J6" s="716" t="s">
        <v>23</v>
      </c>
      <c r="K6" s="716" t="s">
        <v>237</v>
      </c>
      <c r="L6" s="716" t="s">
        <v>24</v>
      </c>
      <c r="M6" s="716" t="s">
        <v>25</v>
      </c>
      <c r="N6" s="716" t="s">
        <v>26</v>
      </c>
      <c r="O6" s="729" t="s">
        <v>52</v>
      </c>
      <c r="P6" s="730"/>
      <c r="Q6" s="730"/>
      <c r="R6" s="730"/>
      <c r="S6" s="730"/>
      <c r="T6" s="730"/>
      <c r="U6" s="730"/>
      <c r="V6" s="731"/>
    </row>
    <row r="7" spans="1:22" ht="48.75" customHeight="1" thickBot="1">
      <c r="B7" s="724"/>
      <c r="C7" s="726"/>
      <c r="D7" s="728"/>
      <c r="E7" s="717"/>
      <c r="F7" s="717"/>
      <c r="G7" s="717"/>
      <c r="H7" s="717"/>
      <c r="I7" s="717"/>
      <c r="J7" s="717"/>
      <c r="K7" s="717"/>
      <c r="L7" s="717"/>
      <c r="M7" s="717"/>
      <c r="N7" s="717"/>
      <c r="O7" s="138" t="s">
        <v>27</v>
      </c>
      <c r="P7" s="138" t="s">
        <v>28</v>
      </c>
      <c r="Q7" s="138" t="s">
        <v>29</v>
      </c>
      <c r="R7" s="138" t="s">
        <v>30</v>
      </c>
      <c r="S7" s="138" t="s">
        <v>31</v>
      </c>
      <c r="T7" s="138" t="s">
        <v>32</v>
      </c>
      <c r="U7" s="138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94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718" t="s">
        <v>234</v>
      </c>
      <c r="C13" s="719"/>
      <c r="D13" s="719"/>
      <c r="E13" s="719"/>
      <c r="F13" s="719"/>
      <c r="G13" s="720"/>
      <c r="H13" s="290"/>
      <c r="I13" s="182"/>
      <c r="J13" s="180"/>
      <c r="K13" s="180"/>
      <c r="L13" s="180"/>
      <c r="M13" s="180"/>
      <c r="N13" s="180"/>
      <c r="O13" s="180"/>
      <c r="P13" s="180"/>
      <c r="Q13" s="180"/>
      <c r="R13" s="180"/>
      <c r="S13" s="180"/>
      <c r="T13" s="180"/>
      <c r="U13" s="180"/>
      <c r="V13" s="181"/>
    </row>
    <row r="14" spans="1:22" ht="24.95" customHeight="1" thickTop="1">
      <c r="B14" s="178" t="s">
        <v>35</v>
      </c>
      <c r="C14" s="179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7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94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21" t="s">
        <v>235</v>
      </c>
      <c r="C19" s="722"/>
      <c r="D19" s="722"/>
      <c r="E19" s="722"/>
      <c r="F19" s="722"/>
      <c r="G19" s="722"/>
      <c r="H19" s="294"/>
      <c r="I19" s="183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6"/>
    </row>
    <row r="20" spans="2:23" ht="24.95" customHeight="1" thickBot="1">
      <c r="B20" s="710" t="s">
        <v>2</v>
      </c>
      <c r="C20" s="711"/>
      <c r="D20" s="711"/>
      <c r="E20" s="711"/>
      <c r="F20" s="711"/>
      <c r="G20" s="711"/>
      <c r="H20" s="291"/>
      <c r="I20" s="184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712" t="s">
        <v>36</v>
      </c>
      <c r="C21" s="713"/>
      <c r="D21" s="713"/>
      <c r="E21" s="713"/>
      <c r="F21" s="713"/>
      <c r="G21" s="713"/>
      <c r="H21" s="292"/>
      <c r="I21" s="184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714" t="s">
        <v>668</v>
      </c>
      <c r="C22" s="715"/>
      <c r="D22" s="715"/>
      <c r="E22" s="715"/>
      <c r="F22" s="715"/>
      <c r="G22" s="715"/>
      <c r="H22" s="293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571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709"/>
      <c r="C27" s="709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62"/>
      <c r="G31" s="162"/>
      <c r="H31" s="162"/>
      <c r="I31" s="162"/>
      <c r="J31" s="16"/>
      <c r="K31" s="16"/>
    </row>
    <row r="32" spans="2:23">
      <c r="F32" s="162"/>
      <c r="G32" s="162"/>
      <c r="H32" s="162"/>
      <c r="I32" s="162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  <mergeCell ref="B27:C27"/>
    <mergeCell ref="B20:G20"/>
    <mergeCell ref="B21:G21"/>
    <mergeCell ref="B22:G22"/>
    <mergeCell ref="I6:I7"/>
    <mergeCell ref="B13:G13"/>
    <mergeCell ref="B19:G19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R57"/>
  <sheetViews>
    <sheetView showGridLines="0" zoomScale="55" zoomScaleNormal="55" workbookViewId="0">
      <selection activeCell="M49" sqref="M49"/>
    </sheetView>
  </sheetViews>
  <sheetFormatPr defaultColWidth="9.140625"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5" width="54.85546875" style="2" customWidth="1"/>
    <col min="6" max="7" width="50.7109375" style="2" customWidth="1"/>
    <col min="8" max="16384" width="9.140625" style="2"/>
  </cols>
  <sheetData>
    <row r="1" spans="2:18" ht="20.25">
      <c r="B1" s="62"/>
      <c r="C1" s="63"/>
      <c r="D1" s="62"/>
      <c r="E1" s="62"/>
      <c r="F1" s="62"/>
      <c r="G1" s="62"/>
    </row>
    <row r="2" spans="2:18" ht="20.25">
      <c r="B2" s="64"/>
      <c r="C2" s="65"/>
      <c r="D2" s="66"/>
      <c r="E2" s="66"/>
      <c r="F2" s="66"/>
      <c r="G2" s="66"/>
    </row>
    <row r="3" spans="2:18" ht="20.25">
      <c r="B3" s="186"/>
      <c r="C3" s="65"/>
      <c r="D3" s="66"/>
      <c r="E3" s="66"/>
      <c r="F3" s="66"/>
      <c r="G3" s="67" t="s">
        <v>204</v>
      </c>
    </row>
    <row r="4" spans="2:18" ht="20.25">
      <c r="B4" s="64"/>
      <c r="C4" s="65"/>
      <c r="D4" s="66"/>
      <c r="E4" s="66"/>
      <c r="F4" s="66"/>
      <c r="G4" s="66"/>
    </row>
    <row r="5" spans="2:18" ht="20.25">
      <c r="B5" s="64"/>
      <c r="C5" s="65"/>
      <c r="D5" s="66"/>
      <c r="E5" s="66"/>
      <c r="F5" s="66"/>
      <c r="G5" s="66"/>
    </row>
    <row r="6" spans="2:18" ht="20.25">
      <c r="B6" s="62"/>
      <c r="C6" s="63"/>
      <c r="D6" s="62"/>
      <c r="E6" s="62"/>
      <c r="F6" s="62"/>
      <c r="G6" s="62"/>
    </row>
    <row r="7" spans="2:18" ht="30">
      <c r="B7" s="734" t="s">
        <v>86</v>
      </c>
      <c r="C7" s="734"/>
      <c r="D7" s="734"/>
      <c r="E7" s="734"/>
      <c r="F7" s="734"/>
      <c r="G7" s="734"/>
      <c r="H7" s="1"/>
      <c r="I7" s="1"/>
      <c r="J7" s="1"/>
      <c r="K7" s="1"/>
    </row>
    <row r="8" spans="2:18" ht="20.25">
      <c r="B8" s="62"/>
      <c r="C8" s="63"/>
      <c r="D8" s="62"/>
      <c r="E8" s="62"/>
      <c r="F8" s="62"/>
      <c r="G8" s="62"/>
    </row>
    <row r="9" spans="2:18" ht="20.25">
      <c r="B9" s="62"/>
      <c r="C9" s="63"/>
      <c r="D9" s="62"/>
      <c r="E9" s="62"/>
      <c r="F9" s="62"/>
      <c r="G9" s="62"/>
    </row>
    <row r="10" spans="2:18" ht="20.25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0.25">
      <c r="B11" s="62"/>
      <c r="C11" s="63"/>
      <c r="D11" s="62"/>
      <c r="E11" s="62"/>
      <c r="F11" s="62"/>
      <c r="G11" s="62"/>
    </row>
    <row r="12" spans="2:18" s="35" customFormat="1" ht="65.099999999999994" customHeight="1">
      <c r="B12" s="479" t="s">
        <v>87</v>
      </c>
      <c r="C12" s="480" t="s">
        <v>84</v>
      </c>
      <c r="D12" s="479" t="s">
        <v>88</v>
      </c>
      <c r="E12" s="479" t="s">
        <v>89</v>
      </c>
      <c r="F12" s="479" t="s">
        <v>90</v>
      </c>
      <c r="G12" s="479" t="s">
        <v>91</v>
      </c>
      <c r="H12" s="50"/>
      <c r="I12" s="50"/>
      <c r="J12" s="733"/>
      <c r="K12" s="733"/>
      <c r="L12" s="733"/>
      <c r="M12" s="733"/>
      <c r="N12" s="733"/>
      <c r="O12" s="733"/>
      <c r="P12" s="733"/>
      <c r="Q12" s="36"/>
      <c r="R12" s="36"/>
    </row>
    <row r="13" spans="2:18" s="35" customFormat="1" ht="19.899999999999999" customHeight="1">
      <c r="B13" s="481">
        <v>1</v>
      </c>
      <c r="C13" s="482">
        <v>2</v>
      </c>
      <c r="D13" s="481">
        <v>3</v>
      </c>
      <c r="E13" s="481">
        <v>4</v>
      </c>
      <c r="F13" s="481">
        <v>5</v>
      </c>
      <c r="G13" s="481">
        <v>6</v>
      </c>
      <c r="H13" s="50"/>
      <c r="I13" s="50"/>
      <c r="J13" s="733"/>
      <c r="K13" s="733"/>
      <c r="L13" s="733"/>
      <c r="M13" s="733"/>
      <c r="N13" s="733"/>
      <c r="O13" s="733"/>
      <c r="P13" s="733"/>
      <c r="Q13" s="36"/>
      <c r="R13" s="36"/>
    </row>
    <row r="14" spans="2:18" s="35" customFormat="1" ht="35.1" customHeight="1">
      <c r="B14" s="735" t="s">
        <v>723</v>
      </c>
      <c r="C14" s="478" t="s">
        <v>132</v>
      </c>
      <c r="D14" s="68" t="s">
        <v>752</v>
      </c>
      <c r="E14" s="68" t="s">
        <v>753</v>
      </c>
      <c r="F14" s="68"/>
      <c r="G14" s="435">
        <v>192787.56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>
      <c r="B15" s="735"/>
      <c r="C15" s="478" t="s">
        <v>132</v>
      </c>
      <c r="D15" s="68" t="s">
        <v>752</v>
      </c>
      <c r="E15" s="68" t="s">
        <v>754</v>
      </c>
      <c r="F15" s="68"/>
      <c r="G15" s="435">
        <v>5128361.57</v>
      </c>
    </row>
    <row r="16" spans="2:18" s="35" customFormat="1" ht="35.1" customHeight="1">
      <c r="B16" s="735"/>
      <c r="C16" s="478" t="s">
        <v>132</v>
      </c>
      <c r="D16" s="68" t="s">
        <v>752</v>
      </c>
      <c r="E16" s="68" t="s">
        <v>755</v>
      </c>
      <c r="F16" s="68"/>
      <c r="G16" s="435">
        <v>4715272.8899999997</v>
      </c>
    </row>
    <row r="17" spans="2:7" s="35" customFormat="1" ht="35.1" customHeight="1">
      <c r="B17" s="735"/>
      <c r="C17" s="478" t="s">
        <v>132</v>
      </c>
      <c r="D17" s="68" t="s">
        <v>752</v>
      </c>
      <c r="E17" s="68" t="s">
        <v>756</v>
      </c>
      <c r="F17" s="68"/>
      <c r="G17" s="435">
        <v>768427.09</v>
      </c>
    </row>
    <row r="18" spans="2:7" s="35" customFormat="1" ht="35.1" customHeight="1">
      <c r="B18" s="735"/>
      <c r="C18" s="478" t="s">
        <v>132</v>
      </c>
      <c r="D18" s="68" t="s">
        <v>752</v>
      </c>
      <c r="E18" s="68" t="s">
        <v>757</v>
      </c>
      <c r="F18" s="68"/>
      <c r="G18" s="435">
        <v>10188791.029999999</v>
      </c>
    </row>
    <row r="19" spans="2:7" s="35" customFormat="1" ht="35.1" customHeight="1">
      <c r="B19" s="735"/>
      <c r="C19" s="478" t="s">
        <v>132</v>
      </c>
      <c r="D19" s="68" t="s">
        <v>758</v>
      </c>
      <c r="E19" s="68" t="s">
        <v>759</v>
      </c>
      <c r="F19" s="68"/>
      <c r="G19" s="435">
        <v>3497.32</v>
      </c>
    </row>
    <row r="20" spans="2:7" s="35" customFormat="1" ht="35.1" customHeight="1">
      <c r="B20" s="735"/>
      <c r="C20" s="478" t="s">
        <v>132</v>
      </c>
      <c r="D20" s="68" t="s">
        <v>758</v>
      </c>
      <c r="E20" s="68" t="s">
        <v>760</v>
      </c>
      <c r="F20" s="68"/>
      <c r="G20" s="435">
        <v>46096.86</v>
      </c>
    </row>
    <row r="21" spans="2:7" s="35" customFormat="1" ht="35.1" customHeight="1">
      <c r="B21" s="735"/>
      <c r="C21" s="483" t="s">
        <v>219</v>
      </c>
      <c r="D21" s="436"/>
      <c r="E21" s="436"/>
      <c r="F21" s="436"/>
      <c r="G21" s="437">
        <f>G14+G15+G16+G17+G18+G19+G20</f>
        <v>21043234.32</v>
      </c>
    </row>
    <row r="22" spans="2:7" s="35" customFormat="1" ht="35.1" customHeight="1">
      <c r="B22" s="732" t="s">
        <v>724</v>
      </c>
      <c r="C22" s="478" t="s">
        <v>132</v>
      </c>
      <c r="D22" s="68" t="s">
        <v>752</v>
      </c>
      <c r="E22" s="68" t="s">
        <v>753</v>
      </c>
      <c r="F22" s="68"/>
      <c r="G22" s="435">
        <v>941890.93</v>
      </c>
    </row>
    <row r="23" spans="2:7" s="35" customFormat="1" ht="35.1" customHeight="1">
      <c r="B23" s="732"/>
      <c r="C23" s="478" t="s">
        <v>132</v>
      </c>
      <c r="D23" s="68" t="s">
        <v>752</v>
      </c>
      <c r="E23" s="68" t="s">
        <v>754</v>
      </c>
      <c r="F23" s="68"/>
      <c r="G23" s="435">
        <v>2408651.27</v>
      </c>
    </row>
    <row r="24" spans="2:7" s="35" customFormat="1" ht="35.1" customHeight="1">
      <c r="B24" s="732"/>
      <c r="C24" s="478" t="s">
        <v>132</v>
      </c>
      <c r="D24" s="68" t="s">
        <v>752</v>
      </c>
      <c r="E24" s="68" t="s">
        <v>755</v>
      </c>
      <c r="F24" s="68"/>
      <c r="G24" s="435">
        <v>5852370.79</v>
      </c>
    </row>
    <row r="25" spans="2:7" s="35" customFormat="1" ht="35.1" customHeight="1">
      <c r="B25" s="732"/>
      <c r="C25" s="478" t="s">
        <v>132</v>
      </c>
      <c r="D25" s="68" t="s">
        <v>752</v>
      </c>
      <c r="E25" s="68" t="s">
        <v>756</v>
      </c>
      <c r="F25" s="68"/>
      <c r="G25" s="435">
        <v>533189.12</v>
      </c>
    </row>
    <row r="26" spans="2:7" s="35" customFormat="1" ht="35.1" customHeight="1">
      <c r="B26" s="732"/>
      <c r="C26" s="478" t="s">
        <v>132</v>
      </c>
      <c r="D26" s="68" t="s">
        <v>752</v>
      </c>
      <c r="E26" s="68" t="s">
        <v>757</v>
      </c>
      <c r="F26" s="68"/>
      <c r="G26" s="435">
        <v>4588766.2699999996</v>
      </c>
    </row>
    <row r="27" spans="2:7" s="35" customFormat="1" ht="35.1" customHeight="1">
      <c r="B27" s="732"/>
      <c r="C27" s="478" t="s">
        <v>132</v>
      </c>
      <c r="D27" s="68" t="s">
        <v>752</v>
      </c>
      <c r="E27" s="68" t="s">
        <v>761</v>
      </c>
      <c r="F27" s="68"/>
      <c r="G27" s="435">
        <v>203748.3</v>
      </c>
    </row>
    <row r="28" spans="2:7" s="35" customFormat="1" ht="35.1" customHeight="1">
      <c r="B28" s="732"/>
      <c r="C28" s="478" t="s">
        <v>132</v>
      </c>
      <c r="D28" s="68" t="s">
        <v>758</v>
      </c>
      <c r="E28" s="68" t="s">
        <v>759</v>
      </c>
      <c r="F28" s="68"/>
      <c r="G28" s="435">
        <v>12413.19</v>
      </c>
    </row>
    <row r="29" spans="2:7" s="35" customFormat="1" ht="35.1" customHeight="1">
      <c r="B29" s="732"/>
      <c r="C29" s="478" t="s">
        <v>132</v>
      </c>
      <c r="D29" s="68" t="s">
        <v>758</v>
      </c>
      <c r="E29" s="68" t="s">
        <v>760</v>
      </c>
      <c r="F29" s="68"/>
      <c r="G29" s="435">
        <v>39299.69</v>
      </c>
    </row>
    <row r="30" spans="2:7" s="35" customFormat="1" ht="35.1" customHeight="1">
      <c r="B30" s="732"/>
      <c r="C30" s="478" t="s">
        <v>132</v>
      </c>
      <c r="D30" s="68" t="s">
        <v>758</v>
      </c>
      <c r="E30" s="68" t="s">
        <v>762</v>
      </c>
      <c r="F30" s="68"/>
      <c r="G30" s="435">
        <v>35000</v>
      </c>
    </row>
    <row r="31" spans="2:7" s="35" customFormat="1" ht="35.1" customHeight="1">
      <c r="B31" s="732"/>
      <c r="C31" s="483" t="s">
        <v>219</v>
      </c>
      <c r="D31" s="436"/>
      <c r="E31" s="436"/>
      <c r="F31" s="436"/>
      <c r="G31" s="437">
        <f>SUM(G22:G30)</f>
        <v>14615329.559999999</v>
      </c>
    </row>
    <row r="32" spans="2:7" s="35" customFormat="1" ht="35.1" customHeight="1">
      <c r="B32" s="732" t="s">
        <v>725</v>
      </c>
      <c r="C32" s="478" t="s">
        <v>132</v>
      </c>
      <c r="D32" s="68" t="s">
        <v>752</v>
      </c>
      <c r="E32" s="68" t="s">
        <v>753</v>
      </c>
      <c r="F32" s="68"/>
      <c r="G32" s="435">
        <v>343080.75</v>
      </c>
    </row>
    <row r="33" spans="2:7" s="35" customFormat="1" ht="35.1" customHeight="1">
      <c r="B33" s="732"/>
      <c r="C33" s="478" t="s">
        <v>132</v>
      </c>
      <c r="D33" s="68" t="s">
        <v>752</v>
      </c>
      <c r="E33" s="68" t="s">
        <v>754</v>
      </c>
      <c r="F33" s="68"/>
      <c r="G33" s="435">
        <v>1665944.19</v>
      </c>
    </row>
    <row r="34" spans="2:7" s="35" customFormat="1" ht="35.1" customHeight="1">
      <c r="B34" s="732"/>
      <c r="C34" s="478" t="s">
        <v>132</v>
      </c>
      <c r="D34" s="68" t="s">
        <v>752</v>
      </c>
      <c r="E34" s="68" t="s">
        <v>755</v>
      </c>
      <c r="F34" s="68"/>
      <c r="G34" s="435">
        <v>3452047</v>
      </c>
    </row>
    <row r="35" spans="2:7" s="35" customFormat="1" ht="35.1" customHeight="1">
      <c r="B35" s="732"/>
      <c r="C35" s="478" t="s">
        <v>132</v>
      </c>
      <c r="D35" s="68" t="s">
        <v>752</v>
      </c>
      <c r="E35" s="68" t="s">
        <v>756</v>
      </c>
      <c r="F35" s="68"/>
      <c r="G35" s="435">
        <v>601371.48</v>
      </c>
    </row>
    <row r="36" spans="2:7" s="35" customFormat="1" ht="35.1" customHeight="1">
      <c r="B36" s="732"/>
      <c r="C36" s="478" t="s">
        <v>132</v>
      </c>
      <c r="D36" s="68" t="s">
        <v>752</v>
      </c>
      <c r="E36" s="68" t="s">
        <v>757</v>
      </c>
      <c r="F36" s="68"/>
      <c r="G36" s="435">
        <v>5378654.2000000002</v>
      </c>
    </row>
    <row r="37" spans="2:7" s="35" customFormat="1" ht="35.1" customHeight="1">
      <c r="B37" s="732"/>
      <c r="C37" s="478" t="s">
        <v>132</v>
      </c>
      <c r="D37" s="68" t="s">
        <v>752</v>
      </c>
      <c r="E37" s="68" t="s">
        <v>761</v>
      </c>
      <c r="F37" s="68"/>
      <c r="G37" s="435">
        <v>223378.92</v>
      </c>
    </row>
    <row r="38" spans="2:7" s="35" customFormat="1" ht="35.1" customHeight="1">
      <c r="B38" s="732"/>
      <c r="C38" s="478" t="s">
        <v>132</v>
      </c>
      <c r="D38" s="68" t="s">
        <v>758</v>
      </c>
      <c r="E38" s="68" t="s">
        <v>759</v>
      </c>
      <c r="F38" s="68"/>
      <c r="G38" s="435">
        <v>7360.04</v>
      </c>
    </row>
    <row r="39" spans="2:7" s="35" customFormat="1" ht="35.1" customHeight="1">
      <c r="B39" s="732"/>
      <c r="C39" s="478" t="s">
        <v>132</v>
      </c>
      <c r="D39" s="68" t="s">
        <v>758</v>
      </c>
      <c r="E39" s="68" t="s">
        <v>760</v>
      </c>
      <c r="F39" s="68"/>
      <c r="G39" s="435">
        <v>65466.44</v>
      </c>
    </row>
    <row r="40" spans="2:7" s="35" customFormat="1" ht="35.1" customHeight="1">
      <c r="B40" s="732"/>
      <c r="C40" s="483" t="s">
        <v>219</v>
      </c>
      <c r="D40" s="436"/>
      <c r="E40" s="436"/>
      <c r="F40" s="436"/>
      <c r="G40" s="437">
        <f>SUM(G32:G39)</f>
        <v>11737303.02</v>
      </c>
    </row>
    <row r="41" spans="2:7" s="35" customFormat="1" ht="35.1" customHeight="1">
      <c r="B41" s="732" t="s">
        <v>726</v>
      </c>
      <c r="C41" s="478" t="s">
        <v>132</v>
      </c>
      <c r="D41" s="68" t="s">
        <v>752</v>
      </c>
      <c r="E41" s="68" t="s">
        <v>753</v>
      </c>
      <c r="F41" s="68"/>
      <c r="G41" s="435">
        <v>198240.2</v>
      </c>
    </row>
    <row r="42" spans="2:7" s="35" customFormat="1" ht="35.1" customHeight="1">
      <c r="B42" s="732"/>
      <c r="C42" s="478" t="s">
        <v>132</v>
      </c>
      <c r="D42" s="68" t="s">
        <v>752</v>
      </c>
      <c r="E42" s="68" t="s">
        <v>754</v>
      </c>
      <c r="F42" s="68"/>
      <c r="G42" s="435">
        <v>2951237.49</v>
      </c>
    </row>
    <row r="43" spans="2:7" s="35" customFormat="1" ht="35.1" customHeight="1">
      <c r="B43" s="732"/>
      <c r="C43" s="478" t="s">
        <v>132</v>
      </c>
      <c r="D43" s="68" t="s">
        <v>752</v>
      </c>
      <c r="E43" s="68" t="s">
        <v>755</v>
      </c>
      <c r="F43" s="68"/>
      <c r="G43" s="435">
        <v>3708056.09</v>
      </c>
    </row>
    <row r="44" spans="2:7" s="35" customFormat="1" ht="35.1" customHeight="1">
      <c r="B44" s="732"/>
      <c r="C44" s="478" t="s">
        <v>132</v>
      </c>
      <c r="D44" s="68" t="s">
        <v>752</v>
      </c>
      <c r="E44" s="68" t="s">
        <v>756</v>
      </c>
      <c r="F44" s="68"/>
      <c r="G44" s="435">
        <v>606097.79</v>
      </c>
    </row>
    <row r="45" spans="2:7" s="35" customFormat="1" ht="35.1" customHeight="1">
      <c r="B45" s="732"/>
      <c r="C45" s="478" t="s">
        <v>132</v>
      </c>
      <c r="D45" s="68" t="s">
        <v>752</v>
      </c>
      <c r="E45" s="68" t="s">
        <v>757</v>
      </c>
      <c r="F45" s="68"/>
      <c r="G45" s="435">
        <v>3269928.76</v>
      </c>
    </row>
    <row r="46" spans="2:7" s="35" customFormat="1" ht="35.1" customHeight="1">
      <c r="B46" s="732"/>
      <c r="C46" s="478" t="s">
        <v>132</v>
      </c>
      <c r="D46" s="68" t="s">
        <v>752</v>
      </c>
      <c r="E46" s="68" t="s">
        <v>761</v>
      </c>
      <c r="F46" s="68"/>
      <c r="G46" s="435">
        <v>372997.72</v>
      </c>
    </row>
    <row r="47" spans="2:7" s="35" customFormat="1" ht="35.1" customHeight="1">
      <c r="B47" s="732"/>
      <c r="C47" s="478" t="s">
        <v>132</v>
      </c>
      <c r="D47" s="68" t="s">
        <v>758</v>
      </c>
      <c r="E47" s="68" t="s">
        <v>759</v>
      </c>
      <c r="F47" s="68"/>
      <c r="G47" s="435">
        <v>7791.1</v>
      </c>
    </row>
    <row r="48" spans="2:7" s="35" customFormat="1" ht="35.1" customHeight="1">
      <c r="B48" s="732"/>
      <c r="C48" s="478" t="s">
        <v>132</v>
      </c>
      <c r="D48" s="68" t="s">
        <v>758</v>
      </c>
      <c r="E48" s="68" t="s">
        <v>760</v>
      </c>
      <c r="F48" s="68"/>
      <c r="G48" s="435">
        <v>60488.87</v>
      </c>
    </row>
    <row r="49" spans="2:10" s="35" customFormat="1" ht="35.1" customHeight="1">
      <c r="B49" s="732"/>
      <c r="C49" s="483" t="s">
        <v>219</v>
      </c>
      <c r="D49" s="497"/>
      <c r="E49" s="497"/>
      <c r="F49" s="484"/>
      <c r="G49" s="437">
        <f>G41+G42+G43+G44+G45+G46+G47+G48</f>
        <v>11174838.02</v>
      </c>
    </row>
    <row r="50" spans="2:10" s="35" customFormat="1" ht="35.1" customHeight="1">
      <c r="B50" s="732" t="s">
        <v>727</v>
      </c>
      <c r="C50" s="478" t="s">
        <v>132</v>
      </c>
      <c r="D50" s="68"/>
      <c r="E50" s="68"/>
      <c r="F50" s="68"/>
      <c r="G50" s="435"/>
    </row>
    <row r="51" spans="2:10" s="35" customFormat="1" ht="35.1" customHeight="1">
      <c r="B51" s="732"/>
      <c r="C51" s="478" t="s">
        <v>132</v>
      </c>
      <c r="D51" s="68"/>
      <c r="E51" s="68"/>
      <c r="F51" s="68"/>
      <c r="G51" s="435"/>
    </row>
    <row r="52" spans="2:10" s="35" customFormat="1" ht="35.1" customHeight="1">
      <c r="B52" s="732"/>
      <c r="C52" s="478" t="s">
        <v>132</v>
      </c>
      <c r="D52" s="68"/>
      <c r="E52" s="68"/>
      <c r="F52" s="68"/>
      <c r="G52" s="435"/>
    </row>
    <row r="53" spans="2:10" s="35" customFormat="1" ht="35.1" customHeight="1">
      <c r="B53" s="732"/>
      <c r="C53" s="483" t="s">
        <v>219</v>
      </c>
      <c r="D53" s="436"/>
      <c r="E53" s="436"/>
      <c r="F53" s="436"/>
      <c r="G53" s="437"/>
    </row>
    <row r="54" spans="2:10" s="35" customFormat="1" ht="20.25">
      <c r="B54" s="62"/>
      <c r="C54" s="63"/>
      <c r="D54" s="62"/>
      <c r="E54" s="62"/>
      <c r="F54" s="62"/>
      <c r="G54" s="62"/>
    </row>
    <row r="55" spans="2:10" ht="19.5" customHeight="1">
      <c r="B55" s="13"/>
      <c r="C55" s="13"/>
      <c r="D55" s="13"/>
      <c r="F55" s="57"/>
      <c r="G55" s="57"/>
      <c r="H55" s="57"/>
      <c r="I55" s="57"/>
      <c r="J55" s="57"/>
    </row>
    <row r="56" spans="2:10" ht="20.25">
      <c r="B56" s="62"/>
      <c r="C56" s="63"/>
      <c r="D56" s="62"/>
      <c r="E56" s="54"/>
      <c r="F56" s="62"/>
      <c r="G56" s="62"/>
    </row>
    <row r="57" spans="2:10" ht="20.25">
      <c r="B57" s="62"/>
      <c r="C57" s="63"/>
      <c r="D57" s="62"/>
      <c r="E57" s="62"/>
      <c r="F57" s="62"/>
      <c r="G57" s="62"/>
    </row>
  </sheetData>
  <mergeCells count="7">
    <mergeCell ref="B50:B53"/>
    <mergeCell ref="B22:B31"/>
    <mergeCell ref="J12:P13"/>
    <mergeCell ref="B7:G7"/>
    <mergeCell ref="B14:B21"/>
    <mergeCell ref="B32:B40"/>
    <mergeCell ref="B41:B49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50:C52 C14:C16 C22:C24 C32 C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topLeftCell="D16" workbookViewId="0">
      <selection activeCell="L7" sqref="L7"/>
    </sheetView>
  </sheetViews>
  <sheetFormatPr defaultColWidth="9.140625" defaultRowHeight="15.75"/>
  <cols>
    <col min="1" max="1" width="1.140625" style="379" customWidth="1"/>
    <col min="2" max="2" width="5.5703125" style="379" customWidth="1"/>
    <col min="3" max="3" width="28.7109375" style="379" customWidth="1"/>
    <col min="4" max="7" width="14.7109375" style="379" customWidth="1"/>
    <col min="8" max="8" width="24.140625" style="379" customWidth="1"/>
    <col min="9" max="16" width="13.7109375" style="379" customWidth="1"/>
    <col min="17" max="17" width="9.140625" style="379" customWidth="1"/>
    <col min="18" max="16384" width="9.140625" style="379"/>
  </cols>
  <sheetData>
    <row r="1" spans="1:16">
      <c r="P1" s="392" t="s">
        <v>203</v>
      </c>
    </row>
    <row r="3" spans="1:16" ht="22.5">
      <c r="B3" s="755" t="s">
        <v>684</v>
      </c>
      <c r="C3" s="755"/>
      <c r="D3" s="755"/>
      <c r="E3" s="755"/>
      <c r="F3" s="755"/>
      <c r="G3" s="755"/>
      <c r="H3" s="755"/>
      <c r="I3" s="755"/>
      <c r="J3" s="755"/>
      <c r="K3" s="755"/>
      <c r="L3" s="755"/>
      <c r="M3" s="755"/>
      <c r="N3" s="755"/>
      <c r="O3" s="755"/>
      <c r="P3" s="755"/>
    </row>
    <row r="5" spans="1:16" ht="16.5" thickBot="1">
      <c r="P5" s="380" t="s">
        <v>3</v>
      </c>
    </row>
    <row r="6" spans="1:16" ht="28.5" customHeight="1" thickBot="1">
      <c r="B6" s="756" t="s">
        <v>685</v>
      </c>
      <c r="C6" s="756" t="s">
        <v>686</v>
      </c>
      <c r="D6" s="756" t="s">
        <v>687</v>
      </c>
      <c r="E6" s="756" t="s">
        <v>688</v>
      </c>
      <c r="F6" s="756" t="s">
        <v>689</v>
      </c>
      <c r="G6" s="756" t="s">
        <v>728</v>
      </c>
      <c r="H6" s="756" t="s">
        <v>690</v>
      </c>
      <c r="I6" s="758" t="s">
        <v>729</v>
      </c>
      <c r="J6" s="759"/>
      <c r="K6" s="759"/>
      <c r="L6" s="759"/>
      <c r="M6" s="759"/>
      <c r="N6" s="759"/>
      <c r="O6" s="759"/>
      <c r="P6" s="760"/>
    </row>
    <row r="7" spans="1:16" ht="36" customHeight="1" thickBot="1">
      <c r="B7" s="757"/>
      <c r="C7" s="757"/>
      <c r="D7" s="757"/>
      <c r="E7" s="757"/>
      <c r="F7" s="757"/>
      <c r="G7" s="757"/>
      <c r="H7" s="757"/>
      <c r="I7" s="381" t="s">
        <v>691</v>
      </c>
      <c r="J7" s="381" t="s">
        <v>692</v>
      </c>
      <c r="K7" s="381" t="s">
        <v>693</v>
      </c>
      <c r="L7" s="381" t="s">
        <v>694</v>
      </c>
      <c r="M7" s="381" t="s">
        <v>695</v>
      </c>
      <c r="N7" s="381" t="s">
        <v>696</v>
      </c>
      <c r="O7" s="381" t="s">
        <v>697</v>
      </c>
      <c r="P7" s="382" t="s">
        <v>698</v>
      </c>
    </row>
    <row r="8" spans="1:16">
      <c r="A8" s="383"/>
      <c r="B8" s="739" t="s">
        <v>53</v>
      </c>
      <c r="C8" s="742"/>
      <c r="D8" s="745"/>
      <c r="E8" s="745"/>
      <c r="F8" s="748"/>
      <c r="G8" s="751"/>
      <c r="H8" s="396" t="s">
        <v>699</v>
      </c>
      <c r="I8" s="384"/>
      <c r="J8" s="384"/>
      <c r="K8" s="384"/>
      <c r="L8" s="384"/>
      <c r="M8" s="384"/>
      <c r="N8" s="384"/>
      <c r="O8" s="384"/>
      <c r="P8" s="385"/>
    </row>
    <row r="9" spans="1:16">
      <c r="A9" s="383"/>
      <c r="B9" s="740"/>
      <c r="C9" s="743"/>
      <c r="D9" s="746"/>
      <c r="E9" s="746"/>
      <c r="F9" s="749"/>
      <c r="G9" s="752"/>
      <c r="H9" s="396" t="s">
        <v>700</v>
      </c>
      <c r="I9" s="384"/>
      <c r="J9" s="384"/>
      <c r="K9" s="384"/>
      <c r="L9" s="384"/>
      <c r="M9" s="384"/>
      <c r="N9" s="384"/>
      <c r="O9" s="384"/>
      <c r="P9" s="385"/>
    </row>
    <row r="10" spans="1:16">
      <c r="A10" s="383"/>
      <c r="B10" s="740"/>
      <c r="C10" s="743"/>
      <c r="D10" s="746"/>
      <c r="E10" s="746"/>
      <c r="F10" s="749"/>
      <c r="G10" s="752"/>
      <c r="H10" s="396" t="s">
        <v>49</v>
      </c>
      <c r="I10" s="384"/>
      <c r="J10" s="384"/>
      <c r="K10" s="384"/>
      <c r="L10" s="384"/>
      <c r="M10" s="384"/>
      <c r="N10" s="384"/>
      <c r="O10" s="384"/>
      <c r="P10" s="385"/>
    </row>
    <row r="11" spans="1:16">
      <c r="A11" s="383"/>
      <c r="B11" s="740"/>
      <c r="C11" s="743"/>
      <c r="D11" s="746"/>
      <c r="E11" s="746"/>
      <c r="F11" s="749"/>
      <c r="G11" s="752"/>
      <c r="H11" s="396" t="s">
        <v>701</v>
      </c>
      <c r="I11" s="384"/>
      <c r="J11" s="384"/>
      <c r="K11" s="384"/>
      <c r="L11" s="384"/>
      <c r="M11" s="384"/>
      <c r="N11" s="384"/>
      <c r="O11" s="384"/>
      <c r="P11" s="385"/>
    </row>
    <row r="12" spans="1:16">
      <c r="A12" s="383"/>
      <c r="B12" s="741"/>
      <c r="C12" s="744"/>
      <c r="D12" s="747"/>
      <c r="E12" s="747"/>
      <c r="F12" s="750"/>
      <c r="G12" s="754"/>
      <c r="H12" s="397" t="s">
        <v>702</v>
      </c>
      <c r="I12" s="386"/>
      <c r="J12" s="386"/>
      <c r="K12" s="386"/>
      <c r="L12" s="386"/>
      <c r="M12" s="386"/>
      <c r="N12" s="386"/>
      <c r="O12" s="386"/>
      <c r="P12" s="387"/>
    </row>
    <row r="13" spans="1:16">
      <c r="A13" s="383"/>
      <c r="B13" s="739" t="s">
        <v>54</v>
      </c>
      <c r="C13" s="742"/>
      <c r="D13" s="745"/>
      <c r="E13" s="745"/>
      <c r="F13" s="748"/>
      <c r="G13" s="751"/>
      <c r="H13" s="396" t="s">
        <v>699</v>
      </c>
      <c r="I13" s="384"/>
      <c r="J13" s="384"/>
      <c r="K13" s="384"/>
      <c r="L13" s="384"/>
      <c r="M13" s="384"/>
      <c r="N13" s="384"/>
      <c r="O13" s="384"/>
      <c r="P13" s="385"/>
    </row>
    <row r="14" spans="1:16">
      <c r="A14" s="383"/>
      <c r="B14" s="740"/>
      <c r="C14" s="743"/>
      <c r="D14" s="746"/>
      <c r="E14" s="746"/>
      <c r="F14" s="749"/>
      <c r="G14" s="752"/>
      <c r="H14" s="396" t="s">
        <v>700</v>
      </c>
      <c r="I14" s="384"/>
      <c r="J14" s="384"/>
      <c r="K14" s="384"/>
      <c r="L14" s="384"/>
      <c r="M14" s="384"/>
      <c r="N14" s="384"/>
      <c r="O14" s="384"/>
      <c r="P14" s="385"/>
    </row>
    <row r="15" spans="1:16">
      <c r="A15" s="383"/>
      <c r="B15" s="740"/>
      <c r="C15" s="743"/>
      <c r="D15" s="746"/>
      <c r="E15" s="746"/>
      <c r="F15" s="749"/>
      <c r="G15" s="752"/>
      <c r="H15" s="396" t="s">
        <v>49</v>
      </c>
      <c r="I15" s="384"/>
      <c r="J15" s="384"/>
      <c r="K15" s="384"/>
      <c r="L15" s="384"/>
      <c r="M15" s="384"/>
      <c r="N15" s="384"/>
      <c r="O15" s="384"/>
      <c r="P15" s="385"/>
    </row>
    <row r="16" spans="1:16">
      <c r="A16" s="383"/>
      <c r="B16" s="740"/>
      <c r="C16" s="743"/>
      <c r="D16" s="746"/>
      <c r="E16" s="746"/>
      <c r="F16" s="749"/>
      <c r="G16" s="752"/>
      <c r="H16" s="396" t="s">
        <v>701</v>
      </c>
      <c r="I16" s="384"/>
      <c r="J16" s="384"/>
      <c r="K16" s="384"/>
      <c r="L16" s="384"/>
      <c r="M16" s="384"/>
      <c r="N16" s="384"/>
      <c r="O16" s="384"/>
      <c r="P16" s="385"/>
    </row>
    <row r="17" spans="1:16">
      <c r="A17" s="383"/>
      <c r="B17" s="741"/>
      <c r="C17" s="744"/>
      <c r="D17" s="747"/>
      <c r="E17" s="747"/>
      <c r="F17" s="750"/>
      <c r="G17" s="754"/>
      <c r="H17" s="397" t="s">
        <v>702</v>
      </c>
      <c r="I17" s="386"/>
      <c r="J17" s="386"/>
      <c r="K17" s="386"/>
      <c r="L17" s="386"/>
      <c r="M17" s="386"/>
      <c r="N17" s="386"/>
      <c r="O17" s="386"/>
      <c r="P17" s="387"/>
    </row>
    <row r="18" spans="1:16">
      <c r="A18" s="383"/>
      <c r="B18" s="739" t="s">
        <v>55</v>
      </c>
      <c r="C18" s="742"/>
      <c r="D18" s="745"/>
      <c r="E18" s="745"/>
      <c r="F18" s="748"/>
      <c r="G18" s="751"/>
      <c r="H18" s="396" t="s">
        <v>699</v>
      </c>
      <c r="I18" s="384"/>
      <c r="J18" s="384"/>
      <c r="K18" s="384"/>
      <c r="L18" s="384"/>
      <c r="M18" s="384"/>
      <c r="N18" s="384"/>
      <c r="O18" s="384"/>
      <c r="P18" s="385"/>
    </row>
    <row r="19" spans="1:16">
      <c r="A19" s="383"/>
      <c r="B19" s="740"/>
      <c r="C19" s="743"/>
      <c r="D19" s="746"/>
      <c r="E19" s="746"/>
      <c r="F19" s="749"/>
      <c r="G19" s="752"/>
      <c r="H19" s="396" t="s">
        <v>700</v>
      </c>
      <c r="I19" s="384"/>
      <c r="J19" s="384"/>
      <c r="K19" s="384"/>
      <c r="L19" s="384"/>
      <c r="M19" s="384"/>
      <c r="N19" s="384"/>
      <c r="O19" s="384"/>
      <c r="P19" s="385"/>
    </row>
    <row r="20" spans="1:16">
      <c r="A20" s="383"/>
      <c r="B20" s="740"/>
      <c r="C20" s="743"/>
      <c r="D20" s="746"/>
      <c r="E20" s="746"/>
      <c r="F20" s="749"/>
      <c r="G20" s="752"/>
      <c r="H20" s="396" t="s">
        <v>49</v>
      </c>
      <c r="I20" s="384"/>
      <c r="J20" s="384"/>
      <c r="K20" s="384"/>
      <c r="L20" s="384"/>
      <c r="M20" s="384"/>
      <c r="N20" s="384"/>
      <c r="O20" s="384"/>
      <c r="P20" s="385"/>
    </row>
    <row r="21" spans="1:16">
      <c r="A21" s="383"/>
      <c r="B21" s="740"/>
      <c r="C21" s="743"/>
      <c r="D21" s="746"/>
      <c r="E21" s="746"/>
      <c r="F21" s="749"/>
      <c r="G21" s="752"/>
      <c r="H21" s="396" t="s">
        <v>701</v>
      </c>
      <c r="I21" s="384"/>
      <c r="J21" s="384"/>
      <c r="K21" s="384"/>
      <c r="L21" s="384"/>
      <c r="M21" s="384"/>
      <c r="N21" s="384"/>
      <c r="O21" s="384"/>
      <c r="P21" s="385"/>
    </row>
    <row r="22" spans="1:16">
      <c r="A22" s="383"/>
      <c r="B22" s="741"/>
      <c r="C22" s="744"/>
      <c r="D22" s="747"/>
      <c r="E22" s="747"/>
      <c r="F22" s="750"/>
      <c r="G22" s="754"/>
      <c r="H22" s="397" t="s">
        <v>702</v>
      </c>
      <c r="I22" s="386"/>
      <c r="J22" s="386"/>
      <c r="K22" s="386"/>
      <c r="L22" s="386"/>
      <c r="M22" s="386"/>
      <c r="N22" s="386"/>
      <c r="O22" s="386"/>
      <c r="P22" s="387"/>
    </row>
    <row r="23" spans="1:16">
      <c r="A23" s="383"/>
      <c r="B23" s="739" t="s">
        <v>56</v>
      </c>
      <c r="C23" s="742"/>
      <c r="D23" s="745"/>
      <c r="E23" s="745"/>
      <c r="F23" s="748"/>
      <c r="G23" s="751"/>
      <c r="H23" s="396" t="s">
        <v>699</v>
      </c>
      <c r="I23" s="384"/>
      <c r="J23" s="384"/>
      <c r="K23" s="384"/>
      <c r="L23" s="384"/>
      <c r="M23" s="384"/>
      <c r="N23" s="384"/>
      <c r="O23" s="384"/>
      <c r="P23" s="385"/>
    </row>
    <row r="24" spans="1:16">
      <c r="A24" s="383"/>
      <c r="B24" s="740"/>
      <c r="C24" s="743"/>
      <c r="D24" s="746"/>
      <c r="E24" s="746"/>
      <c r="F24" s="749"/>
      <c r="G24" s="752"/>
      <c r="H24" s="396" t="s">
        <v>700</v>
      </c>
      <c r="I24" s="384"/>
      <c r="J24" s="384"/>
      <c r="K24" s="384"/>
      <c r="L24" s="384"/>
      <c r="M24" s="384"/>
      <c r="N24" s="384"/>
      <c r="O24" s="384"/>
      <c r="P24" s="385"/>
    </row>
    <row r="25" spans="1:16">
      <c r="A25" s="383"/>
      <c r="B25" s="740"/>
      <c r="C25" s="743"/>
      <c r="D25" s="746"/>
      <c r="E25" s="746"/>
      <c r="F25" s="749"/>
      <c r="G25" s="752"/>
      <c r="H25" s="396" t="s">
        <v>49</v>
      </c>
      <c r="I25" s="384"/>
      <c r="J25" s="384"/>
      <c r="K25" s="384"/>
      <c r="L25" s="384"/>
      <c r="M25" s="384"/>
      <c r="N25" s="384"/>
      <c r="O25" s="384"/>
      <c r="P25" s="385"/>
    </row>
    <row r="26" spans="1:16">
      <c r="A26" s="383"/>
      <c r="B26" s="740"/>
      <c r="C26" s="743"/>
      <c r="D26" s="746"/>
      <c r="E26" s="746"/>
      <c r="F26" s="749"/>
      <c r="G26" s="752"/>
      <c r="H26" s="396" t="s">
        <v>701</v>
      </c>
      <c r="I26" s="384"/>
      <c r="J26" s="384"/>
      <c r="K26" s="384"/>
      <c r="L26" s="384"/>
      <c r="M26" s="384"/>
      <c r="N26" s="384"/>
      <c r="O26" s="384"/>
      <c r="P26" s="385"/>
    </row>
    <row r="27" spans="1:16">
      <c r="A27" s="383"/>
      <c r="B27" s="741"/>
      <c r="C27" s="744"/>
      <c r="D27" s="747"/>
      <c r="E27" s="747"/>
      <c r="F27" s="750"/>
      <c r="G27" s="754"/>
      <c r="H27" s="397" t="s">
        <v>702</v>
      </c>
      <c r="I27" s="386"/>
      <c r="J27" s="386"/>
      <c r="K27" s="386"/>
      <c r="L27" s="386"/>
      <c r="M27" s="386"/>
      <c r="N27" s="386"/>
      <c r="O27" s="386"/>
      <c r="P27" s="387"/>
    </row>
    <row r="28" spans="1:16">
      <c r="A28" s="383"/>
      <c r="B28" s="739" t="s">
        <v>265</v>
      </c>
      <c r="C28" s="742"/>
      <c r="D28" s="745"/>
      <c r="E28" s="745"/>
      <c r="F28" s="748"/>
      <c r="G28" s="751"/>
      <c r="H28" s="396" t="s">
        <v>699</v>
      </c>
      <c r="I28" s="384"/>
      <c r="J28" s="384"/>
      <c r="K28" s="384"/>
      <c r="L28" s="384"/>
      <c r="M28" s="384"/>
      <c r="N28" s="384"/>
      <c r="O28" s="384"/>
      <c r="P28" s="385"/>
    </row>
    <row r="29" spans="1:16">
      <c r="A29" s="383"/>
      <c r="B29" s="740"/>
      <c r="C29" s="743"/>
      <c r="D29" s="746"/>
      <c r="E29" s="746"/>
      <c r="F29" s="749"/>
      <c r="G29" s="752"/>
      <c r="H29" s="396" t="s">
        <v>700</v>
      </c>
      <c r="I29" s="384"/>
      <c r="J29" s="384"/>
      <c r="K29" s="384"/>
      <c r="L29" s="384"/>
      <c r="M29" s="384"/>
      <c r="N29" s="384"/>
      <c r="O29" s="384"/>
      <c r="P29" s="385"/>
    </row>
    <row r="30" spans="1:16">
      <c r="A30" s="383"/>
      <c r="B30" s="740"/>
      <c r="C30" s="743"/>
      <c r="D30" s="746"/>
      <c r="E30" s="746"/>
      <c r="F30" s="749"/>
      <c r="G30" s="752"/>
      <c r="H30" s="396" t="s">
        <v>49</v>
      </c>
      <c r="I30" s="384"/>
      <c r="J30" s="384"/>
      <c r="K30" s="384"/>
      <c r="L30" s="384"/>
      <c r="M30" s="384"/>
      <c r="N30" s="384"/>
      <c r="O30" s="384"/>
      <c r="P30" s="385"/>
    </row>
    <row r="31" spans="1:16">
      <c r="A31" s="383"/>
      <c r="B31" s="740"/>
      <c r="C31" s="743"/>
      <c r="D31" s="746"/>
      <c r="E31" s="746"/>
      <c r="F31" s="749"/>
      <c r="G31" s="752"/>
      <c r="H31" s="396" t="s">
        <v>701</v>
      </c>
      <c r="I31" s="384"/>
      <c r="J31" s="384"/>
      <c r="K31" s="384"/>
      <c r="L31" s="384"/>
      <c r="M31" s="384"/>
      <c r="N31" s="384"/>
      <c r="O31" s="384"/>
      <c r="P31" s="385"/>
    </row>
    <row r="32" spans="1:16" ht="16.5" thickBot="1">
      <c r="A32" s="383"/>
      <c r="B32" s="741"/>
      <c r="C32" s="744"/>
      <c r="D32" s="747"/>
      <c r="E32" s="747"/>
      <c r="F32" s="750"/>
      <c r="G32" s="753"/>
      <c r="H32" s="397" t="s">
        <v>702</v>
      </c>
      <c r="I32" s="386"/>
      <c r="J32" s="386"/>
      <c r="K32" s="386"/>
      <c r="L32" s="386"/>
      <c r="M32" s="386"/>
      <c r="N32" s="386"/>
      <c r="O32" s="386"/>
      <c r="P32" s="388"/>
    </row>
    <row r="33" spans="2:16" ht="26.25" customHeight="1" thickBot="1">
      <c r="B33" s="736" t="s">
        <v>703</v>
      </c>
      <c r="C33" s="737"/>
      <c r="D33" s="737"/>
      <c r="E33" s="738"/>
      <c r="F33" s="389"/>
      <c r="G33" s="398"/>
      <c r="H33" s="390"/>
      <c r="I33" s="391"/>
      <c r="J33" s="391"/>
      <c r="K33" s="391"/>
      <c r="L33" s="391"/>
      <c r="M33" s="391"/>
      <c r="N33" s="391"/>
      <c r="O33" s="391"/>
      <c r="P33" s="391"/>
    </row>
    <row r="35" spans="2:16">
      <c r="B35" s="379" t="s">
        <v>704</v>
      </c>
    </row>
    <row r="36" spans="2:16">
      <c r="B36" s="379" t="s">
        <v>705</v>
      </c>
    </row>
  </sheetData>
  <mergeCells count="40"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F28:F32"/>
    <mergeCell ref="G28:G32"/>
    <mergeCell ref="B23:B27"/>
    <mergeCell ref="C23:C27"/>
    <mergeCell ref="D23:D27"/>
    <mergeCell ref="E23:E27"/>
    <mergeCell ref="F23:F27"/>
    <mergeCell ref="G23:G27"/>
    <mergeCell ref="B33:E33"/>
    <mergeCell ref="B28:B32"/>
    <mergeCell ref="C28:C32"/>
    <mergeCell ref="D28:D32"/>
    <mergeCell ref="E28:E3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H42"/>
  <sheetViews>
    <sheetView showGridLines="0" tabSelected="1" workbookViewId="0">
      <selection activeCell="B21" sqref="B21:F21"/>
    </sheetView>
  </sheetViews>
  <sheetFormatPr defaultColWidth="9.140625" defaultRowHeight="12.75"/>
  <cols>
    <col min="1" max="1" width="1.5703125" style="188" customWidth="1"/>
    <col min="2" max="2" width="39.140625" style="188" customWidth="1"/>
    <col min="3" max="6" width="20.7109375" style="188" customWidth="1"/>
    <col min="7" max="7" width="9.140625" style="188"/>
    <col min="8" max="8" width="11.7109375" style="188" customWidth="1"/>
    <col min="9" max="16384" width="9.140625" style="188"/>
  </cols>
  <sheetData>
    <row r="1" spans="2:6" ht="15.75">
      <c r="F1" s="9" t="s">
        <v>211</v>
      </c>
    </row>
    <row r="2" spans="2:6" ht="15.75" customHeight="1">
      <c r="B2" s="565" t="s">
        <v>678</v>
      </c>
      <c r="C2" s="565"/>
      <c r="D2" s="565"/>
      <c r="E2" s="565"/>
      <c r="F2" s="565"/>
    </row>
    <row r="3" spans="2:6" ht="15.75">
      <c r="B3" s="565" t="s">
        <v>734</v>
      </c>
      <c r="C3" s="565"/>
      <c r="D3" s="565"/>
      <c r="E3" s="565"/>
      <c r="F3" s="565"/>
    </row>
    <row r="4" spans="2:6" ht="13.5" thickBot="1">
      <c r="F4" s="189" t="s">
        <v>3</v>
      </c>
    </row>
    <row r="5" spans="2:6" ht="36" customHeight="1" thickBot="1">
      <c r="B5" s="194" t="s">
        <v>268</v>
      </c>
      <c r="C5" s="193" t="s">
        <v>730</v>
      </c>
      <c r="D5" s="193" t="s">
        <v>731</v>
      </c>
      <c r="E5" s="193" t="s">
        <v>732</v>
      </c>
      <c r="F5" s="193" t="s">
        <v>733</v>
      </c>
    </row>
    <row r="6" spans="2:6" ht="30" customHeight="1">
      <c r="B6" s="191" t="s">
        <v>238</v>
      </c>
      <c r="C6" s="360">
        <v>2658585.67</v>
      </c>
      <c r="D6" s="360">
        <v>1412306.33</v>
      </c>
      <c r="E6" s="360">
        <v>1188322.07</v>
      </c>
      <c r="F6" s="360"/>
    </row>
    <row r="7" spans="2:6" ht="30" customHeight="1">
      <c r="B7" s="191" t="s">
        <v>269</v>
      </c>
      <c r="C7" s="442">
        <v>188328.87</v>
      </c>
      <c r="D7" s="363">
        <v>175354.48</v>
      </c>
      <c r="E7" s="363">
        <v>340457.95</v>
      </c>
      <c r="F7" s="363"/>
    </row>
    <row r="8" spans="2:6" ht="30" customHeight="1" thickBot="1">
      <c r="B8" s="192" t="s">
        <v>239</v>
      </c>
      <c r="C8" s="362">
        <v>10775541.859999999</v>
      </c>
      <c r="D8" s="362">
        <v>10920206.24</v>
      </c>
      <c r="E8" s="362">
        <v>11140723.359999999</v>
      </c>
      <c r="F8" s="362"/>
    </row>
    <row r="9" spans="2:6" ht="13.9" customHeight="1" thickTop="1">
      <c r="B9" s="765" t="s">
        <v>261</v>
      </c>
      <c r="C9" s="763">
        <f>C6+C7+C8</f>
        <v>13622456.399999999</v>
      </c>
      <c r="D9" s="767">
        <f>D6+D7+D8</f>
        <v>12507867.050000001</v>
      </c>
      <c r="E9" s="767">
        <f>E6+E7+E8</f>
        <v>12669503.379999999</v>
      </c>
      <c r="F9" s="767"/>
    </row>
    <row r="10" spans="2:6" ht="15" customHeight="1" thickBot="1">
      <c r="B10" s="766"/>
      <c r="C10" s="764"/>
      <c r="D10" s="768"/>
      <c r="E10" s="768"/>
      <c r="F10" s="768"/>
    </row>
    <row r="11" spans="2:6">
      <c r="B11" s="359" t="s">
        <v>573</v>
      </c>
    </row>
    <row r="12" spans="2:6" ht="15.75">
      <c r="B12" s="565" t="s">
        <v>735</v>
      </c>
      <c r="C12" s="565"/>
      <c r="D12" s="565"/>
      <c r="E12" s="565"/>
      <c r="F12" s="565"/>
    </row>
    <row r="13" spans="2:6" ht="13.5" thickBot="1">
      <c r="F13" s="189" t="s">
        <v>3</v>
      </c>
    </row>
    <row r="14" spans="2:6" ht="36" customHeight="1" thickBot="1">
      <c r="B14" s="194" t="s">
        <v>270</v>
      </c>
      <c r="C14" s="193" t="s">
        <v>730</v>
      </c>
      <c r="D14" s="193" t="s">
        <v>731</v>
      </c>
      <c r="E14" s="193" t="s">
        <v>732</v>
      </c>
      <c r="F14" s="193" t="s">
        <v>733</v>
      </c>
    </row>
    <row r="15" spans="2:6" ht="30" customHeight="1">
      <c r="B15" s="191" t="s">
        <v>238</v>
      </c>
      <c r="C15" s="360">
        <v>715070.14</v>
      </c>
      <c r="D15" s="360">
        <v>1527239.81</v>
      </c>
      <c r="E15" s="360">
        <v>901573.56</v>
      </c>
      <c r="F15" s="360"/>
    </row>
    <row r="16" spans="2:6" ht="30" customHeight="1">
      <c r="B16" s="191" t="s">
        <v>269</v>
      </c>
      <c r="C16" s="361"/>
      <c r="D16" s="361"/>
      <c r="E16" s="361"/>
      <c r="F16" s="361"/>
    </row>
    <row r="17" spans="1:7" ht="30" customHeight="1" thickBot="1">
      <c r="B17" s="192" t="s">
        <v>239</v>
      </c>
      <c r="C17" s="362">
        <v>610005.68000000005</v>
      </c>
      <c r="D17" s="362">
        <v>610005.68000000005</v>
      </c>
      <c r="E17" s="362">
        <v>610005.68000000005</v>
      </c>
      <c r="F17" s="362"/>
    </row>
    <row r="18" spans="1:7" ht="13.9" customHeight="1" thickTop="1">
      <c r="B18" s="761" t="s">
        <v>261</v>
      </c>
      <c r="C18" s="763">
        <f>C15+C16+C17</f>
        <v>1325075.82</v>
      </c>
      <c r="D18" s="763">
        <f>D15+D16+D17</f>
        <v>2137245.4900000002</v>
      </c>
      <c r="E18" s="763">
        <f>E15+E16+E17</f>
        <v>1511579.2400000002</v>
      </c>
      <c r="F18" s="763"/>
    </row>
    <row r="19" spans="1:7" ht="15" customHeight="1" thickBot="1">
      <c r="B19" s="762"/>
      <c r="C19" s="764"/>
      <c r="D19" s="764"/>
      <c r="E19" s="764"/>
      <c r="F19" s="764"/>
    </row>
    <row r="20" spans="1:7" ht="15" customHeight="1">
      <c r="B20" s="359" t="s">
        <v>573</v>
      </c>
      <c r="C20" s="378"/>
      <c r="D20" s="378"/>
      <c r="E20" s="378"/>
      <c r="F20" s="378"/>
    </row>
    <row r="21" spans="1:7" ht="15" customHeight="1">
      <c r="B21" s="773" t="s">
        <v>706</v>
      </c>
      <c r="C21" s="773"/>
      <c r="D21" s="773"/>
      <c r="E21" s="773"/>
      <c r="F21" s="773"/>
    </row>
    <row r="22" spans="1:7" ht="13.5" thickBot="1">
      <c r="B22" s="190"/>
      <c r="E22" s="55"/>
      <c r="F22" s="189" t="s">
        <v>3</v>
      </c>
    </row>
    <row r="23" spans="1:7" ht="48" customHeight="1" thickBot="1">
      <c r="B23" s="394"/>
      <c r="C23" s="401" t="s">
        <v>713</v>
      </c>
      <c r="D23" s="402" t="s">
        <v>708</v>
      </c>
      <c r="E23" s="400" t="s">
        <v>712</v>
      </c>
      <c r="F23" s="256" t="s">
        <v>708</v>
      </c>
    </row>
    <row r="24" spans="1:7" ht="34.5" customHeight="1" thickBot="1">
      <c r="A24" s="203"/>
      <c r="B24" s="395" t="s">
        <v>736</v>
      </c>
      <c r="C24" s="500">
        <v>7</v>
      </c>
      <c r="D24" s="501">
        <v>269337.21000000002</v>
      </c>
      <c r="E24" s="502">
        <v>4</v>
      </c>
      <c r="F24" s="503">
        <v>309500</v>
      </c>
    </row>
    <row r="25" spans="1:7">
      <c r="B25" s="190" t="s">
        <v>573</v>
      </c>
    </row>
    <row r="26" spans="1:7" ht="13.5" thickBot="1">
      <c r="B26" s="393"/>
      <c r="C26" s="393"/>
      <c r="D26" s="393"/>
      <c r="E26" s="393"/>
      <c r="F26" s="189" t="s">
        <v>3</v>
      </c>
      <c r="G26" s="190"/>
    </row>
    <row r="27" spans="1:7" ht="36.75" customHeight="1" thickBot="1">
      <c r="B27" s="774" t="s">
        <v>707</v>
      </c>
      <c r="C27" s="679"/>
      <c r="D27" s="679"/>
      <c r="E27" s="680"/>
      <c r="F27" s="377" t="s">
        <v>709</v>
      </c>
      <c r="G27" s="373"/>
    </row>
    <row r="28" spans="1:7" ht="40.5" customHeight="1">
      <c r="B28" s="775" t="s">
        <v>784</v>
      </c>
      <c r="C28" s="776"/>
      <c r="D28" s="776"/>
      <c r="E28" s="777"/>
      <c r="F28" s="438">
        <v>16951.740000000002</v>
      </c>
      <c r="G28" s="190"/>
    </row>
    <row r="29" spans="1:7" ht="40.5" customHeight="1">
      <c r="B29" s="770" t="s">
        <v>785</v>
      </c>
      <c r="C29" s="771"/>
      <c r="D29" s="771"/>
      <c r="E29" s="772"/>
      <c r="F29" s="439">
        <v>100000</v>
      </c>
      <c r="G29" s="190"/>
    </row>
    <row r="30" spans="1:7" ht="40.5" customHeight="1">
      <c r="B30" s="770" t="s">
        <v>786</v>
      </c>
      <c r="C30" s="771"/>
      <c r="D30" s="771"/>
      <c r="E30" s="772"/>
      <c r="F30" s="439">
        <v>7144.78</v>
      </c>
      <c r="G30" s="190"/>
    </row>
    <row r="31" spans="1:7" ht="40.5" customHeight="1">
      <c r="B31" s="770" t="s">
        <v>787</v>
      </c>
      <c r="C31" s="771"/>
      <c r="D31" s="771"/>
      <c r="E31" s="772"/>
      <c r="F31" s="439">
        <v>127697.1</v>
      </c>
      <c r="G31" s="190"/>
    </row>
    <row r="32" spans="1:7" ht="40.5" customHeight="1">
      <c r="B32" s="770" t="s">
        <v>788</v>
      </c>
      <c r="C32" s="771"/>
      <c r="D32" s="771"/>
      <c r="E32" s="772"/>
      <c r="F32" s="504">
        <v>100000</v>
      </c>
      <c r="G32" s="190"/>
    </row>
    <row r="33" spans="2:8" ht="40.5" customHeight="1">
      <c r="B33" s="770" t="s">
        <v>789</v>
      </c>
      <c r="C33" s="771"/>
      <c r="D33" s="771"/>
      <c r="E33" s="772"/>
      <c r="F33" s="504">
        <v>9500</v>
      </c>
      <c r="G33" s="190"/>
    </row>
    <row r="34" spans="2:8" ht="32.25" customHeight="1">
      <c r="B34" s="770" t="s">
        <v>790</v>
      </c>
      <c r="C34" s="771"/>
      <c r="D34" s="771"/>
      <c r="E34" s="772"/>
      <c r="F34" s="504">
        <v>100000</v>
      </c>
      <c r="G34" s="190"/>
    </row>
    <row r="35" spans="2:8" ht="33" customHeight="1">
      <c r="B35" s="770" t="s">
        <v>791</v>
      </c>
      <c r="C35" s="771"/>
      <c r="D35" s="771"/>
      <c r="E35" s="772"/>
      <c r="F35" s="504">
        <v>19588.259999999998</v>
      </c>
      <c r="G35" s="190"/>
    </row>
    <row r="36" spans="2:8" ht="34.5" customHeight="1">
      <c r="B36" s="770" t="s">
        <v>792</v>
      </c>
      <c r="C36" s="771"/>
      <c r="D36" s="771"/>
      <c r="E36" s="772"/>
      <c r="F36" s="504">
        <v>35906.49</v>
      </c>
      <c r="G36" s="190"/>
    </row>
    <row r="37" spans="2:8" ht="33" customHeight="1">
      <c r="B37" s="770" t="s">
        <v>794</v>
      </c>
      <c r="C37" s="771"/>
      <c r="D37" s="771"/>
      <c r="E37" s="772"/>
      <c r="F37" s="504">
        <v>46201.94</v>
      </c>
      <c r="G37" s="190"/>
    </row>
    <row r="38" spans="2:8" ht="40.5" customHeight="1" thickBot="1">
      <c r="B38" s="778" t="s">
        <v>793</v>
      </c>
      <c r="C38" s="779"/>
      <c r="D38" s="779"/>
      <c r="E38" s="780"/>
      <c r="F38" s="440">
        <v>15846.9</v>
      </c>
      <c r="G38" s="190"/>
      <c r="H38" s="441"/>
    </row>
    <row r="39" spans="2:8" ht="3" customHeight="1">
      <c r="F39" s="190"/>
      <c r="G39" s="190"/>
    </row>
    <row r="40" spans="2:8" ht="12.75" customHeight="1">
      <c r="B40" s="769" t="s">
        <v>711</v>
      </c>
      <c r="C40" s="769"/>
      <c r="D40" s="769"/>
      <c r="E40" s="769"/>
      <c r="F40" s="769"/>
      <c r="G40" s="190"/>
    </row>
    <row r="41" spans="2:8" ht="26.25" customHeight="1">
      <c r="B41" s="769"/>
      <c r="C41" s="769"/>
      <c r="D41" s="769"/>
      <c r="E41" s="769"/>
      <c r="F41" s="769"/>
      <c r="G41" s="190"/>
    </row>
    <row r="42" spans="2:8" ht="13.15" customHeight="1">
      <c r="B42" s="399" t="s">
        <v>710</v>
      </c>
    </row>
  </sheetData>
  <mergeCells count="27">
    <mergeCell ref="B40:F41"/>
    <mergeCell ref="B30:E30"/>
    <mergeCell ref="B31:E31"/>
    <mergeCell ref="B37:E37"/>
    <mergeCell ref="B21:F21"/>
    <mergeCell ref="B27:E27"/>
    <mergeCell ref="B28:E28"/>
    <mergeCell ref="B29:E29"/>
    <mergeCell ref="B34:E34"/>
    <mergeCell ref="B35:E35"/>
    <mergeCell ref="B36:E36"/>
    <mergeCell ref="B38:E38"/>
    <mergeCell ref="B32:E32"/>
    <mergeCell ref="B33:E33"/>
    <mergeCell ref="B2:F2"/>
    <mergeCell ref="B3:F3"/>
    <mergeCell ref="B9:B10"/>
    <mergeCell ref="C9:C10"/>
    <mergeCell ref="D9:D10"/>
    <mergeCell ref="E9:E10"/>
    <mergeCell ref="F9:F10"/>
    <mergeCell ref="B12:F12"/>
    <mergeCell ref="B18:B19"/>
    <mergeCell ref="C18:C19"/>
    <mergeCell ref="D18:D19"/>
    <mergeCell ref="E18:E19"/>
    <mergeCell ref="F18:F19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2025-10-24T08:14:51Z</cp:lastPrinted>
  <dcterms:created xsi:type="dcterms:W3CDTF">2013-03-12T08:27:17Z</dcterms:created>
  <dcterms:modified xsi:type="dcterms:W3CDTF">2025-10-24T08:14:54Z</dcterms:modified>
</cp:coreProperties>
</file>